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500" windowWidth="28200" windowHeight="16920" tabRatio="600" firstSheet="0" activeTab="0" autoFilterDateGrouping="1"/>
  </bookViews>
  <sheets>
    <sheet xmlns:r="http://schemas.openxmlformats.org/officeDocument/2006/relationships" name="Cuenta de Pérdidas y Ganancias" sheetId="1" state="visible" r:id="rId1"/>
  </sheets>
  <definedNames>
    <definedName name="_xlnm.Print_Titles" localSheetId="0">'Cuenta de Pérdidas y Ganancias'!$1:$8</definedName>
    <definedName name="_xlnm.Print_Area" localSheetId="0">'Cuenta de Pérdidas y Ganancias'!$B$1:$F$129</definedName>
  </definedNames>
  <calcPr calcId="181029" fullCalcOnLoad="1"/>
</workbook>
</file>

<file path=xl/styles.xml><?xml version="1.0" encoding="utf-8"?>
<styleSheet xmlns="http://schemas.openxmlformats.org/spreadsheetml/2006/main">
  <numFmts count="3">
    <numFmt numFmtId="164" formatCode="0000"/>
    <numFmt numFmtId="165" formatCode="_-* #,##0.00\ &quot;€&quot;_-;\-* #,##0.00\ &quot;€&quot;_-;_-* &quot;-&quot;??\ &quot;€&quot;_-;_-@_-"/>
    <numFmt numFmtId="166" formatCode="0.0%"/>
  </numFmts>
  <fonts count="11">
    <font>
      <name val="Calibri"/>
      <family val="2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1"/>
      <sz val="11"/>
      <scheme val="minor"/>
    </font>
    <font>
      <name val="Arial"/>
      <family val="2"/>
      <b val="1"/>
      <i val="1"/>
      <color theme="1"/>
      <sz val="18"/>
    </font>
    <font>
      <name val="Arial"/>
      <family val="2"/>
      <i val="1"/>
      <color theme="1"/>
      <sz val="10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2"/>
      <scheme val="minor"/>
    </font>
    <font>
      <name val="Arial"/>
      <family val="2"/>
      <b val="1"/>
      <i val="1"/>
      <color theme="1"/>
      <sz val="10"/>
    </font>
    <font>
      <name val="Arial"/>
      <family val="2"/>
      <b val="1"/>
      <i val="1"/>
      <color theme="1"/>
      <sz val="14"/>
    </font>
    <font>
      <name val="Calibri"/>
      <family val="2"/>
      <b val="1"/>
      <color theme="1"/>
      <sz val="14"/>
      <scheme val="minor"/>
    </font>
    <font>
      <name val="Calibri"/>
      <family val="2"/>
      <b val="1"/>
      <color theme="4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FFFFC0"/>
        <bgColor indexed="64"/>
      </patternFill>
    </fill>
    <fill>
      <patternFill patternType="solid">
        <fgColor theme="8" tint="0.79998168889431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5" fillId="0" borderId="0"/>
    <xf numFmtId="9" fontId="5" fillId="0" borderId="0"/>
  </cellStyleXfs>
  <cellXfs count="47">
    <xf numFmtId="0" fontId="0" fillId="0" borderId="0" pivotButton="0" quotePrefix="0" xfId="0"/>
    <xf numFmtId="0" fontId="3" fillId="0" borderId="0" applyAlignment="1" pivotButton="0" quotePrefix="0" xfId="0">
      <alignment horizontal="left"/>
    </xf>
    <xf numFmtId="0" fontId="2" fillId="0" borderId="0" pivotButton="0" quotePrefix="0" xfId="0"/>
    <xf numFmtId="0" fontId="0" fillId="0" borderId="0" pivotButton="0" quotePrefix="0" xfId="0"/>
    <xf numFmtId="0" fontId="2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165" fontId="2" fillId="0" borderId="0" pivotButton="0" quotePrefix="0" xfId="0"/>
    <xf numFmtId="164" fontId="2" fillId="0" borderId="0" pivotButton="0" quotePrefix="0" xfId="0"/>
    <xf numFmtId="13" fontId="0" fillId="0" borderId="0" pivotButton="0" quotePrefix="0" xfId="0"/>
    <xf numFmtId="165" fontId="0" fillId="0" borderId="4" pivotButton="0" quotePrefix="0" xfId="0"/>
    <xf numFmtId="165" fontId="2" fillId="0" borderId="4" pivotButton="0" quotePrefix="0" xfId="0"/>
    <xf numFmtId="165" fontId="0" fillId="0" borderId="1" pivotButton="0" quotePrefix="0" xfId="0"/>
    <xf numFmtId="0" fontId="4" fillId="0" borderId="0" applyAlignment="1" pivotButton="0" quotePrefix="0" xfId="0">
      <alignment horizontal="center"/>
    </xf>
    <xf numFmtId="165" fontId="2" fillId="0" borderId="1" pivotButton="0" quotePrefix="0" xfId="0"/>
    <xf numFmtId="0" fontId="0" fillId="0" borderId="4" pivotButton="0" quotePrefix="0" xfId="0"/>
    <xf numFmtId="165" fontId="0" fillId="0" borderId="7" pivotButton="0" quotePrefix="0" xfId="0"/>
    <xf numFmtId="165" fontId="6" fillId="0" borderId="3" pivotButton="0" quotePrefix="0" xfId="0"/>
    <xf numFmtId="165" fontId="6" fillId="0" borderId="0" pivotButton="0" quotePrefix="0" xfId="0"/>
    <xf numFmtId="165" fontId="6" fillId="0" borderId="4" pivotButton="0" quotePrefix="0" xfId="0"/>
    <xf numFmtId="165" fontId="6" fillId="0" borderId="4" pivotButton="0" quotePrefix="0" xfId="0"/>
    <xf numFmtId="165" fontId="6" fillId="0" borderId="6" pivotButton="0" quotePrefix="0" xfId="0"/>
    <xf numFmtId="165" fontId="1" fillId="0" borderId="2" pivotButton="0" quotePrefix="0" xfId="0"/>
    <xf numFmtId="0" fontId="8" fillId="5" borderId="5" applyAlignment="1" pivotButton="0" quotePrefix="0" xfId="0">
      <alignment horizontal="center"/>
    </xf>
    <xf numFmtId="0" fontId="9" fillId="0" borderId="0" pivotButton="0" quotePrefix="0" xfId="0"/>
    <xf numFmtId="0" fontId="8" fillId="4" borderId="5" applyAlignment="1" pivotButton="0" quotePrefix="0" xfId="0">
      <alignment horizontal="center"/>
    </xf>
    <xf numFmtId="0" fontId="8" fillId="3" borderId="5" applyAlignment="1" pivotButton="0" quotePrefix="0" xfId="0">
      <alignment horizontal="center"/>
    </xf>
    <xf numFmtId="166" fontId="10" fillId="0" borderId="0" applyAlignment="1" pivotButton="0" quotePrefix="0" xfId="1">
      <alignment horizontal="center"/>
    </xf>
    <xf numFmtId="0" fontId="7" fillId="2" borderId="8" applyAlignment="1" pivotButton="0" quotePrefix="0" xfId="0">
      <alignment horizontal="center"/>
    </xf>
    <xf numFmtId="0" fontId="7" fillId="2" borderId="9" applyAlignment="1" pivotButton="0" quotePrefix="0" xfId="0">
      <alignment horizontal="center"/>
    </xf>
    <xf numFmtId="0" fontId="7" fillId="2" borderId="5" applyAlignment="1" pivotButton="0" quotePrefix="0" xfId="0">
      <alignment horizontal="center"/>
    </xf>
    <xf numFmtId="0" fontId="0" fillId="0" borderId="9" pivotButton="0" quotePrefix="0" xfId="0"/>
    <xf numFmtId="165" fontId="6" fillId="0" borderId="3" pivotButton="0" quotePrefix="0" xfId="0"/>
    <xf numFmtId="165" fontId="6" fillId="0" borderId="0" pivotButton="0" quotePrefix="0" xfId="0"/>
    <xf numFmtId="165" fontId="0" fillId="0" borderId="4" pivotButton="0" quotePrefix="0" xfId="0"/>
    <xf numFmtId="165" fontId="0" fillId="0" borderId="0" pivotButton="0" quotePrefix="0" xfId="0"/>
    <xf numFmtId="165" fontId="6" fillId="0" borderId="4" pivotButton="0" quotePrefix="0" xfId="0"/>
    <xf numFmtId="166" fontId="10" fillId="0" borderId="0" applyAlignment="1" pivotButton="0" quotePrefix="0" xfId="1">
      <alignment horizontal="center"/>
    </xf>
    <xf numFmtId="165" fontId="2" fillId="0" borderId="4" pivotButton="0" quotePrefix="0" xfId="0"/>
    <xf numFmtId="165" fontId="2" fillId="0" borderId="0" pivotButton="0" quotePrefix="0" xfId="0"/>
    <xf numFmtId="165" fontId="6" fillId="0" borderId="6" pivotButton="0" quotePrefix="0" xfId="0"/>
    <xf numFmtId="165" fontId="1" fillId="0" borderId="2" pivotButton="0" quotePrefix="0" xfId="0"/>
    <xf numFmtId="164" fontId="0" fillId="0" borderId="0" pivotButton="0" quotePrefix="0" xfId="0"/>
    <xf numFmtId="164" fontId="2" fillId="0" borderId="0" pivotButton="0" quotePrefix="0" xfId="0"/>
    <xf numFmtId="165" fontId="0" fillId="0" borderId="1" pivotButton="0" quotePrefix="0" xfId="0"/>
    <xf numFmtId="165" fontId="0" fillId="0" borderId="7" pivotButton="0" quotePrefix="0" xfId="0"/>
    <xf numFmtId="165" fontId="2" fillId="0" borderId="1" pivotButton="0" quotePrefix="0" xfId="0"/>
  </cellXfs>
  <cellStyles count="2">
    <cellStyle name="Normal" xfId="0" builtinId="0"/>
    <cellStyle name="Percent" xfId="1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132"/>
  <sheetViews>
    <sheetView tabSelected="1" workbookViewId="0">
      <pane xSplit="2" ySplit="7" topLeftCell="C33" activePane="bottomRight" state="frozen"/>
      <selection pane="topRight" activeCell="C1" sqref="C1"/>
      <selection pane="bottomLeft" activeCell="A8" sqref="A8"/>
      <selection pane="bottomRight" activeCell="K21" sqref="K21"/>
    </sheetView>
  </sheetViews>
  <sheetFormatPr baseColWidth="10" defaultRowHeight="15"/>
  <cols>
    <col width="4.33203125" customWidth="1" style="3" min="1" max="1"/>
    <col width="56.83203125" bestFit="1" customWidth="1" style="3" min="2" max="2"/>
    <col width="4.6640625" customWidth="1" style="3" min="3" max="3"/>
    <col width="17" customWidth="1" style="3" min="4" max="4"/>
    <col width="7.83203125" customWidth="1" style="3" min="5" max="5"/>
    <col width="17.33203125" customWidth="1" style="3" min="6" max="6"/>
    <col width="8.1640625" customWidth="1" style="3" min="7" max="7"/>
    <col width="17" customWidth="1" style="3" min="8" max="8"/>
    <col width="8" customWidth="1" style="3" min="9" max="9"/>
    <col width="11.33203125" customWidth="1" style="3" min="10" max="10"/>
  </cols>
  <sheetData>
    <row r="1" ht="24" customHeight="1" s="3" thickBot="1">
      <c r="A1" s="1" t="inlineStr">
        <is>
          <t>Cuenta de Pérdidas y Ganancias</t>
        </is>
      </c>
      <c r="C1" s="1" t="n"/>
    </row>
    <row r="2" hidden="1" ht="16" customHeight="1" s="3" thickBot="1"/>
    <row r="3" hidden="1" ht="16" customHeight="1" s="3" thickBot="1">
      <c r="A3" s="4" t="inlineStr">
        <is>
          <t>Empresa: EL PARAISO GOLF CLUB RESTAURANT SL</t>
        </is>
      </c>
      <c r="C3" s="4" t="n"/>
    </row>
    <row r="4" hidden="1" ht="16" customHeight="1" s="3" thickBot="1">
      <c r="A4" s="4" t="inlineStr">
        <is>
          <t>Período: de Enero a Enero</t>
        </is>
      </c>
      <c r="C4" s="4" t="n"/>
    </row>
    <row r="5" hidden="1" ht="16" customHeight="1" s="3" thickBot="1">
      <c r="A5" s="4" t="inlineStr">
        <is>
          <t>Fecha: 26/02/2026</t>
        </is>
      </c>
      <c r="C5" s="4" t="n"/>
    </row>
    <row r="6" hidden="1" ht="16" customHeight="1" s="3" thickBot="1"/>
    <row r="7" ht="32" customHeight="1" s="3" thickBot="1">
      <c r="A7" s="30" t="inlineStr">
        <is>
          <t>Cuenta de Pérdidas y Ganancias</t>
        </is>
      </c>
      <c r="B7" s="31" t="n"/>
      <c r="C7" s="13" t="n"/>
      <c r="D7" s="23" t="inlineStr">
        <is>
          <t>January 2025</t>
        </is>
      </c>
      <c r="E7" s="24" t="n"/>
      <c r="F7" s="25" t="inlineStr">
        <is>
          <t>January 2026</t>
        </is>
      </c>
      <c r="G7" s="24" t="n"/>
      <c r="H7" s="26" t="inlineStr">
        <is>
          <t>Budget 2026</t>
        </is>
      </c>
    </row>
    <row r="8" ht="16" customHeight="1" s="3" thickBot="1"/>
    <row r="9" ht="16" customHeight="1" s="3">
      <c r="B9" s="4" t="inlineStr">
        <is>
          <t xml:space="preserve">      1. Importe neto de la cifra de negocios</t>
        </is>
      </c>
      <c r="C9" s="4" t="n"/>
      <c r="D9" s="32">
        <f>+SUM(D10:D15)</f>
        <v/>
      </c>
      <c r="E9" s="33" t="n"/>
      <c r="F9" s="32">
        <f>SUM(F10:F14)</f>
        <v/>
      </c>
      <c r="G9" s="33" t="n"/>
      <c r="H9" s="32">
        <f>SUM(H10:H15)</f>
        <v/>
      </c>
    </row>
    <row r="10">
      <c r="B10" t="inlineStr">
        <is>
          <t xml:space="preserve">          70000000    DRINKS (MEMBERS)</t>
        </is>
      </c>
      <c r="D10" s="34" t="n">
        <v>0</v>
      </c>
      <c r="E10" s="35" t="n"/>
      <c r="F10" s="34" t="n">
        <v>9049.129999999999</v>
      </c>
      <c r="G10" s="35" t="n"/>
      <c r="H10" s="34" t="n"/>
    </row>
    <row r="11">
      <c r="B11" t="inlineStr">
        <is>
          <t xml:space="preserve">          70000001    DRINKS (VISITORS)</t>
        </is>
      </c>
      <c r="D11" s="34" t="n">
        <v>28859.09</v>
      </c>
      <c r="E11" s="35" t="n"/>
      <c r="F11" s="34" t="n">
        <v>9298.82</v>
      </c>
      <c r="G11" s="35" t="n"/>
      <c r="H11" s="34" t="n">
        <v>26162</v>
      </c>
    </row>
    <row r="12">
      <c r="B12" t="inlineStr">
        <is>
          <t xml:space="preserve">          70100000    FOOD (MEMBERS)</t>
        </is>
      </c>
      <c r="D12" s="34" t="n">
        <v>0</v>
      </c>
      <c r="E12" s="35" t="n"/>
      <c r="F12" s="34" t="n">
        <v>13538.39</v>
      </c>
      <c r="G12" s="35" t="n"/>
      <c r="H12" s="34" t="n"/>
    </row>
    <row r="13">
      <c r="B13" t="inlineStr">
        <is>
          <t xml:space="preserve">          70100001    FOOD (VISITORS)</t>
        </is>
      </c>
      <c r="D13" s="34" t="n">
        <v>21163.34</v>
      </c>
      <c r="E13" s="35" t="n"/>
      <c r="F13" s="34" t="n">
        <v>13912.91</v>
      </c>
      <c r="G13" s="35" t="n"/>
      <c r="H13" s="34" t="n">
        <v>18638</v>
      </c>
    </row>
    <row r="14">
      <c r="B14" t="inlineStr">
        <is>
          <t xml:space="preserve">          70300001    INGRESOS RESIDUOS (ACEITE)</t>
        </is>
      </c>
      <c r="D14" s="34" t="n">
        <v>0</v>
      </c>
      <c r="E14" s="35" t="n"/>
      <c r="F14" s="34" t="n">
        <v>24.79</v>
      </c>
      <c r="G14" s="35" t="n"/>
      <c r="H14" s="34" t="n"/>
    </row>
    <row r="15" s="3">
      <c r="B15" t="inlineStr">
        <is>
          <t xml:space="preserve">          70000003    VENTAS EVENTS</t>
        </is>
      </c>
      <c r="D15" s="34" t="n">
        <v>1954.55</v>
      </c>
      <c r="E15" s="35" t="n"/>
      <c r="F15" s="34" t="n">
        <v>0</v>
      </c>
      <c r="G15" s="35" t="n"/>
      <c r="H15" s="34" t="n"/>
    </row>
    <row r="16" ht="16" customFormat="1" customHeight="1" s="4">
      <c r="B16" s="4" t="inlineStr">
        <is>
          <t xml:space="preserve">      4. Aprovisionamientos</t>
        </is>
      </c>
      <c r="D16" s="36">
        <f>+SUM(D17:D21)</f>
        <v/>
      </c>
      <c r="E16" s="33" t="n"/>
      <c r="F16" s="36">
        <f>SUM(F17:F20)</f>
        <v/>
      </c>
      <c r="G16" s="33" t="n"/>
      <c r="H16" s="36">
        <f>SUM(H17:H21)</f>
        <v/>
      </c>
    </row>
    <row r="17">
      <c r="B17" t="inlineStr">
        <is>
          <t xml:space="preserve">          60100000    COMPRAS DE MATERIAS PRIMAS</t>
        </is>
      </c>
      <c r="D17" s="34" t="n">
        <v>0</v>
      </c>
      <c r="E17" s="35" t="n"/>
      <c r="F17" s="34" t="n">
        <v>-123.14</v>
      </c>
      <c r="G17" s="35" t="n"/>
      <c r="H17" s="34" t="n"/>
    </row>
    <row r="18">
      <c r="B18" t="inlineStr">
        <is>
          <t xml:space="preserve">          60100001    COMPRAS DE BEBIDAS</t>
        </is>
      </c>
      <c r="D18" s="34" t="n">
        <v>-19194.95</v>
      </c>
      <c r="E18" s="35" t="n"/>
      <c r="F18" s="34" t="n">
        <v>-7205.21</v>
      </c>
      <c r="G18" s="35" t="n"/>
      <c r="H18" s="34" t="n">
        <v>-6017</v>
      </c>
    </row>
    <row r="19">
      <c r="B19" t="inlineStr">
        <is>
          <t xml:space="preserve">          60100002    COMPRAS DE COMIDAS</t>
        </is>
      </c>
      <c r="D19" s="34" t="n">
        <v>-14868.5</v>
      </c>
      <c r="E19" s="35" t="n"/>
      <c r="F19" s="34" t="n">
        <v>-6223.73</v>
      </c>
      <c r="G19" s="35" t="n"/>
      <c r="H19" s="34" t="n">
        <v>-5964</v>
      </c>
    </row>
    <row r="20">
      <c r="B20" t="inlineStr">
        <is>
          <t xml:space="preserve">          60200000    COMPRAS DE OTROS APROVISIONAMI</t>
        </is>
      </c>
      <c r="D20" s="34" t="n">
        <v>-2672.1</v>
      </c>
      <c r="E20" s="35" t="n"/>
      <c r="F20" s="34" t="n">
        <v>-1014.17</v>
      </c>
      <c r="G20" s="35" t="n"/>
      <c r="H20" s="34" t="n"/>
    </row>
    <row r="21" s="3">
      <c r="B21" t="inlineStr">
        <is>
          <t xml:space="preserve">          60200099    COMPRAS APROV. NO DEDUCIBLES</t>
        </is>
      </c>
      <c r="D21" s="34" t="n">
        <v>-21.1</v>
      </c>
      <c r="E21" s="35" t="n"/>
      <c r="F21" s="34" t="n">
        <v>0</v>
      </c>
      <c r="G21" s="35" t="n"/>
      <c r="H21" s="34" t="n"/>
    </row>
    <row r="22" s="3">
      <c r="D22" s="34" t="n"/>
      <c r="E22" s="35" t="n"/>
      <c r="F22" s="34" t="n"/>
      <c r="G22" s="35" t="n"/>
      <c r="H22" s="34" t="n"/>
    </row>
    <row r="23" ht="16" customHeight="1" s="3">
      <c r="B23" s="4" t="inlineStr">
        <is>
          <t>GROSS MARGIN %</t>
        </is>
      </c>
      <c r="D23" s="36">
        <f>+D9+D16</f>
        <v/>
      </c>
      <c r="E23" s="37">
        <f>+D23/D9</f>
        <v/>
      </c>
      <c r="F23" s="36">
        <f>+F9+F16</f>
        <v/>
      </c>
      <c r="G23" s="37">
        <f>+F23/F9</f>
        <v/>
      </c>
      <c r="H23" s="36">
        <f>SUM(H24:H25)</f>
        <v/>
      </c>
      <c r="I23" s="37">
        <f>+H23/H9</f>
        <v/>
      </c>
    </row>
    <row r="24" ht="16" customHeight="1" s="3">
      <c r="B24" t="inlineStr">
        <is>
          <t xml:space="preserve"> - Drink</t>
        </is>
      </c>
      <c r="D24" s="34">
        <f>+D10+D11+D18</f>
        <v/>
      </c>
      <c r="E24" s="37">
        <f>+D24/D11</f>
        <v/>
      </c>
      <c r="F24" s="34">
        <f>+F10+F11+F18</f>
        <v/>
      </c>
      <c r="G24" s="37">
        <f>+F24/(F10+F11)</f>
        <v/>
      </c>
      <c r="H24" s="34" t="n">
        <v>20145</v>
      </c>
      <c r="I24" s="37">
        <f>+H24/(H10+H11)</f>
        <v/>
      </c>
    </row>
    <row r="25" ht="16" customHeight="1" s="3">
      <c r="B25" t="inlineStr">
        <is>
          <t xml:space="preserve"> - Food</t>
        </is>
      </c>
      <c r="D25" s="34">
        <f>D17+D12+D13+D14+D19+D15</f>
        <v/>
      </c>
      <c r="E25" s="37">
        <f>+D25/D13</f>
        <v/>
      </c>
      <c r="F25" s="34">
        <f>F17+F12+F13+F14+F19</f>
        <v/>
      </c>
      <c r="G25" s="37">
        <f>+F25/(F12+F13)</f>
        <v/>
      </c>
      <c r="H25" s="34" t="n">
        <v>12674</v>
      </c>
      <c r="I25" s="37">
        <f>+H25/(H12+H13)</f>
        <v/>
      </c>
    </row>
    <row r="26" s="3">
      <c r="B26" t="inlineStr">
        <is>
          <t xml:space="preserve"> - Other income/costs</t>
        </is>
      </c>
      <c r="D26" s="34">
        <f>+D20+D21</f>
        <v/>
      </c>
      <c r="E26" s="35" t="n"/>
      <c r="F26" s="34">
        <f>+F20+F21</f>
        <v/>
      </c>
      <c r="G26" s="35" t="n"/>
      <c r="H26" s="34" t="n">
        <v>0</v>
      </c>
    </row>
    <row r="27" s="3">
      <c r="D27" s="15" t="n"/>
      <c r="F27" s="15" t="n"/>
      <c r="H27" s="34" t="n"/>
    </row>
    <row r="28" customFormat="1" s="4">
      <c r="B28" s="4" t="inlineStr">
        <is>
          <t xml:space="preserve">      5. Otros ingresos de explotación</t>
        </is>
      </c>
      <c r="D28" s="38" t="n">
        <v>0</v>
      </c>
      <c r="E28" s="39" t="n"/>
      <c r="F28" s="38">
        <f>SUM(F29:F30)</f>
        <v/>
      </c>
      <c r="G28" s="39" t="n"/>
      <c r="H28" s="38">
        <f>SUM(H29:H31)</f>
        <v/>
      </c>
    </row>
    <row r="29">
      <c r="B29" t="inlineStr">
        <is>
          <t xml:space="preserve">          75900001    INGRESOS PATROCIONIO HEINEKEN</t>
        </is>
      </c>
      <c r="D29" s="34" t="n">
        <v>0</v>
      </c>
      <c r="E29" s="35" t="n"/>
      <c r="F29" s="34" t="n">
        <v>254.79</v>
      </c>
      <c r="G29" s="9" t="n"/>
      <c r="H29" s="34" t="n">
        <v>583</v>
      </c>
    </row>
    <row r="30">
      <c r="B30" t="inlineStr">
        <is>
          <t xml:space="preserve">          75900002    INGRESOS PROPINAS</t>
        </is>
      </c>
      <c r="D30" s="34" t="n">
        <v>0</v>
      </c>
      <c r="E30" s="35" t="n"/>
      <c r="F30" s="34" t="n">
        <v>1669.22</v>
      </c>
      <c r="G30" s="35" t="n"/>
      <c r="H30" s="34" t="n">
        <v>1600</v>
      </c>
    </row>
    <row r="31" s="3">
      <c r="B31" t="inlineStr">
        <is>
          <t xml:space="preserve">          75900003    EPGC STAFF MEALS</t>
        </is>
      </c>
      <c r="D31" s="34" t="n">
        <v>0</v>
      </c>
      <c r="E31" s="35" t="n"/>
      <c r="F31" s="34" t="n">
        <v>0</v>
      </c>
      <c r="G31" s="35" t="n"/>
      <c r="H31" s="34">
        <f>5940-1733</f>
        <v/>
      </c>
    </row>
    <row r="32" s="3">
      <c r="D32" s="34" t="n"/>
      <c r="E32" s="35" t="n"/>
      <c r="F32" s="34" t="n"/>
      <c r="G32" s="35" t="n"/>
      <c r="H32" s="34" t="n"/>
    </row>
    <row r="33" ht="16" customHeight="1" s="3">
      <c r="B33" s="4" t="inlineStr">
        <is>
          <t>GROSS PROFIT</t>
        </is>
      </c>
      <c r="D33" s="40">
        <f>+D23+D28</f>
        <v/>
      </c>
      <c r="E33" s="41" t="n"/>
      <c r="F33" s="40">
        <f>+F23+F28</f>
        <v/>
      </c>
      <c r="G33" s="41" t="n"/>
      <c r="H33" s="40">
        <f>+H23+H28</f>
        <v/>
      </c>
    </row>
    <row r="34" s="3">
      <c r="D34" s="34" t="n"/>
      <c r="E34" s="35" t="n"/>
      <c r="F34" s="34" t="n"/>
      <c r="G34" s="35" t="n"/>
      <c r="H34" s="34" t="n"/>
    </row>
    <row r="35" ht="16" customFormat="1" customHeight="1" s="4">
      <c r="B35" s="4" t="inlineStr">
        <is>
          <t xml:space="preserve">      6. Gastos de personal</t>
        </is>
      </c>
      <c r="D35" s="36">
        <f>+SUM(D36:D38)</f>
        <v/>
      </c>
      <c r="E35" s="33" t="n"/>
      <c r="F35" s="36">
        <f>SUM(F36:F38)</f>
        <v/>
      </c>
      <c r="G35" s="33" t="n"/>
      <c r="H35" s="36">
        <f>SUM(H36:H38)</f>
        <v/>
      </c>
      <c r="I35" s="39" t="n"/>
    </row>
    <row r="36">
      <c r="B36" t="inlineStr">
        <is>
          <t xml:space="preserve">          64000000    SUELDOS Y SALARIOS</t>
        </is>
      </c>
      <c r="D36" s="34" t="n">
        <v>-21404.33</v>
      </c>
      <c r="E36" s="35" t="n"/>
      <c r="F36" s="34" t="n">
        <v>-28113.25</v>
      </c>
      <c r="G36" s="35" t="n"/>
      <c r="H36" s="34" t="n">
        <v>-33368</v>
      </c>
    </row>
    <row r="37">
      <c r="B37" t="inlineStr">
        <is>
          <t xml:space="preserve">          64000002    BONUS</t>
        </is>
      </c>
      <c r="D37" s="34" t="n">
        <v>-800</v>
      </c>
      <c r="E37" s="35" t="n"/>
      <c r="F37" s="34" t="n"/>
      <c r="G37" s="35" t="n"/>
      <c r="H37" s="34" t="n"/>
    </row>
    <row r="38">
      <c r="B38" t="inlineStr">
        <is>
          <t xml:space="preserve">          64200003    SEGURIDAD SOCIAL A CARGO DE LA</t>
        </is>
      </c>
      <c r="D38" s="34" t="n">
        <v>-6601.97</v>
      </c>
      <c r="E38" s="35" t="n"/>
      <c r="F38" s="34" t="n">
        <v>-9038.440000000001</v>
      </c>
      <c r="G38" s="35" t="n"/>
      <c r="H38" s="34" t="n">
        <v>-10678</v>
      </c>
      <c r="I38" s="42" t="n"/>
    </row>
    <row r="39" s="3">
      <c r="D39" s="34" t="n"/>
      <c r="E39" s="35" t="n"/>
      <c r="F39" s="34" t="n"/>
      <c r="G39" s="35" t="n"/>
      <c r="H39" s="34" t="n"/>
      <c r="I39" s="42" t="n"/>
    </row>
    <row r="40" ht="16" customFormat="1" customHeight="1" s="4">
      <c r="B40" s="4" t="inlineStr">
        <is>
          <t xml:space="preserve">      7. Otros gastos de explotación</t>
        </is>
      </c>
      <c r="D40" s="36">
        <f>+SUM(D41:D54)</f>
        <v/>
      </c>
      <c r="E40" s="33" t="n"/>
      <c r="F40" s="36">
        <f>SUM(F41:F52)</f>
        <v/>
      </c>
      <c r="G40" s="33" t="n"/>
      <c r="H40" s="36">
        <f>SUM(H41:H55)</f>
        <v/>
      </c>
      <c r="I40" s="43" t="n"/>
    </row>
    <row r="41">
      <c r="B41" t="inlineStr">
        <is>
          <t xml:space="preserve">          62100001    ALQUILER ESPACIO Y COCINA</t>
        </is>
      </c>
      <c r="D41" s="34" t="n">
        <v>-2250</v>
      </c>
      <c r="E41" s="35" t="n"/>
      <c r="F41" s="34" t="n">
        <v>-1500</v>
      </c>
      <c r="G41" s="35" t="n"/>
      <c r="H41" s="34" t="n">
        <v>-1500</v>
      </c>
    </row>
    <row r="42">
      <c r="B42" t="inlineStr">
        <is>
          <t xml:space="preserve">          62100002    ALQUILERES PARA EVENTOS</t>
        </is>
      </c>
      <c r="D42" s="34" t="n">
        <v>-2816.7</v>
      </c>
      <c r="E42" s="35" t="n"/>
      <c r="F42" s="34" t="n">
        <v>0</v>
      </c>
      <c r="G42" s="35" t="n"/>
      <c r="H42" s="34" t="n">
        <v>0</v>
      </c>
      <c r="I42" s="42" t="n"/>
    </row>
    <row r="43">
      <c r="B43" t="inlineStr">
        <is>
          <t xml:space="preserve">          62200000    REPARACIONES Y CONSERVACIÓN</t>
        </is>
      </c>
      <c r="D43" s="34" t="n">
        <v>-927.17</v>
      </c>
      <c r="E43" s="35" t="n"/>
      <c r="F43" s="34" t="n">
        <v>-1728</v>
      </c>
      <c r="G43" s="35" t="n"/>
      <c r="H43" s="34">
        <f>-1500-300</f>
        <v/>
      </c>
      <c r="I43" s="42" t="n"/>
    </row>
    <row r="44">
      <c r="B44" t="inlineStr">
        <is>
          <t xml:space="preserve">          62300000    SERVICIOS PROFESIONALES INDEP.</t>
        </is>
      </c>
      <c r="D44" s="34" t="n">
        <v>-614.87</v>
      </c>
      <c r="E44" s="35" t="n"/>
      <c r="F44" s="34" t="n">
        <v>-595</v>
      </c>
      <c r="G44" s="35" t="n"/>
      <c r="H44" s="34" t="n">
        <v>-850</v>
      </c>
      <c r="I44" s="42" t="n"/>
    </row>
    <row r="45">
      <c r="B45" t="inlineStr">
        <is>
          <t xml:space="preserve">          62300001    AUDITORIA ANUAL</t>
        </is>
      </c>
      <c r="C45" s="42" t="n"/>
      <c r="D45" s="34" t="n">
        <v>-400</v>
      </c>
      <c r="E45" s="35" t="n"/>
      <c r="F45" s="34" t="n">
        <v>0</v>
      </c>
      <c r="G45" s="35" t="n"/>
      <c r="H45" s="34" t="n">
        <v>-700</v>
      </c>
      <c r="I45" s="42" t="n"/>
    </row>
    <row r="46">
      <c r="B46" t="inlineStr">
        <is>
          <t xml:space="preserve">          62500000    PRIMAS DE SEGUROS</t>
        </is>
      </c>
      <c r="D46" s="34" t="n">
        <v>-38.97</v>
      </c>
      <c r="E46" s="35" t="n"/>
      <c r="F46" s="34" t="n">
        <v>-43.96</v>
      </c>
      <c r="G46" s="35" t="n"/>
      <c r="H46" s="34" t="n">
        <v>0</v>
      </c>
    </row>
    <row r="47">
      <c r="B47" t="inlineStr">
        <is>
          <t xml:space="preserve">          62600000    SERVICIOS BANCARIOS Y SIMILARE</t>
        </is>
      </c>
      <c r="D47" s="34" t="n">
        <v>-348.13</v>
      </c>
      <c r="E47" s="35" t="n"/>
      <c r="F47" s="34" t="n">
        <v>0</v>
      </c>
      <c r="G47" s="35" t="n"/>
      <c r="H47" s="34" t="n">
        <v>-336</v>
      </c>
    </row>
    <row r="48">
      <c r="B48" t="inlineStr">
        <is>
          <t xml:space="preserve">          62700000    PUBLICID., PROPAGANDA Y RR.PP.</t>
        </is>
      </c>
      <c r="D48" s="34" t="n">
        <v>-123.59</v>
      </c>
      <c r="E48" s="35" t="n"/>
      <c r="F48" s="34" t="n">
        <v>0</v>
      </c>
      <c r="G48" s="35" t="n"/>
      <c r="H48" s="34">
        <f>-500-200</f>
        <v/>
      </c>
      <c r="I48" s="42" t="n"/>
    </row>
    <row r="49">
      <c r="B49" t="inlineStr">
        <is>
          <t xml:space="preserve">          62830000    SUMINISTRO DE GAS</t>
        </is>
      </c>
      <c r="D49" s="34" t="n">
        <v>-41.5</v>
      </c>
      <c r="E49" s="35" t="n"/>
      <c r="F49" s="34" t="n">
        <v>-65.12</v>
      </c>
      <c r="G49" s="35" t="n"/>
      <c r="H49" s="34" t="n">
        <v>0</v>
      </c>
      <c r="I49" s="42" t="n"/>
    </row>
    <row r="50">
      <c r="B50" t="inlineStr">
        <is>
          <t xml:space="preserve">          62840000    SUMINISTRO DE TELEFONÍA E INT.</t>
        </is>
      </c>
      <c r="D50" s="34" t="n">
        <v>0</v>
      </c>
      <c r="E50" s="35" t="n"/>
      <c r="F50" s="34" t="n">
        <v>-10</v>
      </c>
      <c r="G50" s="35" t="n"/>
      <c r="H50" s="34" t="n">
        <v>0</v>
      </c>
      <c r="I50" s="42" t="n"/>
    </row>
    <row r="51">
      <c r="B51" t="inlineStr">
        <is>
          <t xml:space="preserve">          62900000    OTROS SERVICIOS</t>
        </is>
      </c>
      <c r="D51" s="34" t="n">
        <v>-8</v>
      </c>
      <c r="E51" s="35" t="n"/>
      <c r="F51" s="34" t="n">
        <v>-746.85</v>
      </c>
      <c r="G51" s="35" t="n"/>
      <c r="H51" s="34">
        <f>-84-500</f>
        <v/>
      </c>
      <c r="I51" s="42" t="n"/>
    </row>
    <row r="52">
      <c r="B52" t="inlineStr">
        <is>
          <t xml:space="preserve">          62900001    CUOTA CONTROL HORARIO</t>
        </is>
      </c>
      <c r="D52" s="34" t="n">
        <v>-39.86</v>
      </c>
      <c r="E52" s="35" t="n"/>
      <c r="F52" s="34" t="n">
        <v>-16.95</v>
      </c>
      <c r="G52" s="35" t="n"/>
      <c r="H52" s="34" t="n">
        <v>0</v>
      </c>
      <c r="I52" s="42" t="n"/>
    </row>
    <row r="53">
      <c r="B53" t="inlineStr">
        <is>
          <t xml:space="preserve">          62900002    TIPS SERVICE CHARGE</t>
        </is>
      </c>
      <c r="C53" s="42" t="n"/>
      <c r="D53" s="34" t="n">
        <v>-582.5599999999999</v>
      </c>
      <c r="E53" s="35" t="n"/>
      <c r="F53" s="34" t="n">
        <v>0</v>
      </c>
      <c r="G53" s="35" t="n"/>
      <c r="H53" s="34" t="n">
        <v>0</v>
      </c>
      <c r="I53" s="42" t="n"/>
    </row>
    <row r="54">
      <c r="B54" t="inlineStr">
        <is>
          <t xml:space="preserve">          62900004    TEMPORARY STAFF</t>
        </is>
      </c>
      <c r="C54" s="42" t="n"/>
      <c r="D54" s="34" t="n">
        <v>-2712.42</v>
      </c>
      <c r="E54" s="35" t="n"/>
      <c r="F54" s="34" t="n">
        <v>0</v>
      </c>
      <c r="G54" s="35" t="n"/>
      <c r="H54" s="34" t="n">
        <v>-1250</v>
      </c>
      <c r="I54" s="42" t="n"/>
    </row>
    <row r="55" ht="16" customHeight="1" s="3" thickBot="1">
      <c r="B55" t="inlineStr">
        <is>
          <t xml:space="preserve">      8. Amortización de inmovilizado</t>
        </is>
      </c>
      <c r="D55" s="44">
        <f>+SUM(D56:D124)</f>
        <v/>
      </c>
      <c r="E55" s="45" t="n"/>
      <c r="F55" s="44">
        <f>SUM(F56:F124)</f>
        <v/>
      </c>
      <c r="G55" s="45" t="n"/>
      <c r="H55" s="44" t="n">
        <v>-150</v>
      </c>
      <c r="I55" s="42" t="n"/>
    </row>
    <row r="56" hidden="1" s="3">
      <c r="B56" t="inlineStr">
        <is>
          <t xml:space="preserve">          68130001    DOT. AMORT. MAQUINARIA</t>
        </is>
      </c>
      <c r="D56" s="34" t="n">
        <v>0</v>
      </c>
      <c r="E56" s="35" t="n"/>
      <c r="F56" s="34" t="n">
        <v>-3.36</v>
      </c>
      <c r="G56" s="35" t="n"/>
      <c r="H56" s="34" t="n"/>
      <c r="I56" s="42" t="n"/>
    </row>
    <row r="57" hidden="1" s="3">
      <c r="B57" t="inlineStr">
        <is>
          <t xml:space="preserve">          68130003    DOT. AMORT. MAQUINARIA</t>
        </is>
      </c>
      <c r="D57" s="34" t="n">
        <v>0</v>
      </c>
      <c r="E57" s="35" t="n"/>
      <c r="F57" s="34" t="n">
        <v>-0.76</v>
      </c>
      <c r="G57" s="35" t="n"/>
      <c r="H57" s="34" t="n"/>
      <c r="I57" s="42" t="n"/>
    </row>
    <row r="58" hidden="1" s="3">
      <c r="B58" t="inlineStr">
        <is>
          <t xml:space="preserve">          68130004    DOT. AMORT. MAQUINARIA</t>
        </is>
      </c>
      <c r="D58" s="34" t="n">
        <v>0</v>
      </c>
      <c r="E58" s="35" t="n"/>
      <c r="F58" s="34" t="n">
        <v>-7.42</v>
      </c>
      <c r="G58" s="35" t="n"/>
      <c r="H58" s="34" t="n"/>
    </row>
    <row r="59" hidden="1" s="3">
      <c r="B59" t="inlineStr">
        <is>
          <t xml:space="preserve">          68130005    DOT. AMORT. MAQUINARIA</t>
        </is>
      </c>
      <c r="D59" s="34" t="n">
        <v>0</v>
      </c>
      <c r="E59" s="35" t="n"/>
      <c r="F59" s="34" t="n">
        <v>-0.41</v>
      </c>
      <c r="G59" s="35" t="n"/>
      <c r="H59" s="34" t="n"/>
    </row>
    <row r="60" hidden="1" s="3">
      <c r="B60" t="inlineStr">
        <is>
          <t xml:space="preserve">          68130006    DOT. AMORT. MAQUINARIA</t>
        </is>
      </c>
      <c r="D60" s="34" t="n">
        <v>-0.43</v>
      </c>
      <c r="E60" s="35" t="n"/>
      <c r="F60" s="34" t="n">
        <v>-1.41</v>
      </c>
      <c r="G60" s="35" t="n"/>
      <c r="H60" s="34" t="n"/>
    </row>
    <row r="61" hidden="1" s="3">
      <c r="B61" t="inlineStr">
        <is>
          <t xml:space="preserve">          68140001    DOT. AMORT. ÚTILES Y HERRAM.</t>
        </is>
      </c>
      <c r="D61" s="34" t="n">
        <v>-0.1</v>
      </c>
      <c r="E61" s="35" t="n"/>
      <c r="F61" s="34" t="n">
        <v>-0.43</v>
      </c>
      <c r="G61" s="35" t="n"/>
      <c r="H61" s="34" t="n"/>
    </row>
    <row r="62" hidden="1" s="3">
      <c r="B62" t="inlineStr">
        <is>
          <t xml:space="preserve">          68140002    DOT. AMORT. ÚTILES Y HERRAM.</t>
        </is>
      </c>
      <c r="D62" s="34" t="n">
        <v>-0.05</v>
      </c>
      <c r="E62" s="35" t="n"/>
      <c r="F62" s="34" t="n">
        <v>-0.1</v>
      </c>
      <c r="G62" s="35" t="n"/>
      <c r="H62" s="34" t="n"/>
    </row>
    <row r="63" hidden="1" s="3">
      <c r="B63" t="inlineStr">
        <is>
          <t xml:space="preserve">          68140003    DOT. AMORT. ÚTILES Y HERRAM.</t>
        </is>
      </c>
      <c r="D63" s="34" t="n">
        <v>-0.21</v>
      </c>
      <c r="E63" s="35" t="n"/>
      <c r="F63" s="34" t="n">
        <v>-0.05</v>
      </c>
      <c r="G63" s="35" t="n"/>
      <c r="H63" s="34" t="n"/>
    </row>
    <row r="64" hidden="1" s="3">
      <c r="B64" t="inlineStr">
        <is>
          <t xml:space="preserve">          68140004    DOT. AMORT. ÚTILES Y HERRAM.</t>
        </is>
      </c>
      <c r="D64" s="34" t="n">
        <v>-0.54</v>
      </c>
      <c r="E64" s="35" t="n"/>
      <c r="F64" s="34" t="n">
        <v>-0.21</v>
      </c>
      <c r="G64" s="35" t="n"/>
      <c r="H64" s="34" t="n"/>
    </row>
    <row r="65" hidden="1" s="3">
      <c r="B65" t="inlineStr">
        <is>
          <t xml:space="preserve">          68140005    DOT. AMORT. ÚTILES Y HERRAM.</t>
        </is>
      </c>
      <c r="D65" s="34" t="n">
        <v>-0.24</v>
      </c>
      <c r="E65" s="35" t="n"/>
      <c r="F65" s="34" t="n">
        <v>-0.54</v>
      </c>
      <c r="G65" s="35" t="n"/>
      <c r="H65" s="34" t="n"/>
    </row>
    <row r="66" hidden="1" s="3">
      <c r="B66" t="inlineStr">
        <is>
          <t xml:space="preserve">          68140006    DOT. AMORT. ÚTILES Y HERRAM.</t>
        </is>
      </c>
      <c r="D66" s="34" t="n">
        <v>-0.6899999999999999</v>
      </c>
      <c r="E66" s="35" t="n"/>
      <c r="F66" s="34" t="n">
        <v>-0.24</v>
      </c>
      <c r="G66" s="35" t="n"/>
      <c r="H66" s="34" t="n"/>
    </row>
    <row r="67" hidden="1" s="3">
      <c r="B67" t="inlineStr">
        <is>
          <t xml:space="preserve">          68140007    DOT. AMORT. ÚTILES Y HERRAM.</t>
        </is>
      </c>
      <c r="D67" s="34" t="n">
        <v>-0.3</v>
      </c>
      <c r="E67" s="35" t="n"/>
      <c r="F67" s="34" t="n">
        <v>-0.6899999999999999</v>
      </c>
      <c r="G67" s="35" t="n"/>
      <c r="H67" s="34" t="n"/>
    </row>
    <row r="68" hidden="1" s="3">
      <c r="B68" t="inlineStr">
        <is>
          <t xml:space="preserve">          68140008    DOT. AMORT. ÚTILES Y HERRAM.</t>
        </is>
      </c>
      <c r="D68" s="34" t="n">
        <v>-0.1</v>
      </c>
      <c r="E68" s="35" t="n"/>
      <c r="F68" s="34" t="n">
        <v>-0.31</v>
      </c>
      <c r="G68" s="35" t="n"/>
      <c r="H68" s="34" t="n"/>
    </row>
    <row r="69" hidden="1" s="3">
      <c r="B69" t="inlineStr">
        <is>
          <t xml:space="preserve">          68140009    DOT. AMORT. ÚTILES Y HERRAM.</t>
        </is>
      </c>
      <c r="D69" s="34" t="n">
        <v>-0.19</v>
      </c>
      <c r="E69" s="35" t="n"/>
      <c r="F69" s="34" t="n">
        <v>-0.1</v>
      </c>
      <c r="G69" s="35" t="n"/>
      <c r="H69" s="34" t="n"/>
    </row>
    <row r="70" hidden="1" s="3">
      <c r="B70" t="inlineStr">
        <is>
          <t xml:space="preserve">          68140010    DOT. AMORT. ÚTILES Y HERRAM.</t>
        </is>
      </c>
      <c r="D70" s="34" t="n">
        <v>-0.28</v>
      </c>
      <c r="E70" s="35" t="n"/>
      <c r="F70" s="34" t="n">
        <v>-0.2</v>
      </c>
      <c r="G70" s="35" t="n"/>
      <c r="H70" s="34" t="n"/>
    </row>
    <row r="71" hidden="1" s="3">
      <c r="B71" t="inlineStr">
        <is>
          <t xml:space="preserve">          68140011    DOT. AMORT. ÚTILES Y HERRAM.</t>
        </is>
      </c>
      <c r="D71" s="34" t="n">
        <v>-0.14</v>
      </c>
      <c r="E71" s="35" t="n"/>
      <c r="F71" s="34" t="n">
        <v>-0.29</v>
      </c>
      <c r="G71" s="35" t="n"/>
      <c r="H71" s="34" t="n"/>
    </row>
    <row r="72" hidden="1" s="3">
      <c r="B72" t="inlineStr">
        <is>
          <t xml:space="preserve">          68140012    DOT. AMORT. ÚTILES Y HERRAM.</t>
        </is>
      </c>
      <c r="D72" s="34" t="n">
        <v>-1.94</v>
      </c>
      <c r="E72" s="35" t="n"/>
      <c r="F72" s="34" t="n">
        <v>-0.15</v>
      </c>
      <c r="G72" s="35" t="n"/>
      <c r="H72" s="34" t="n"/>
    </row>
    <row r="73" hidden="1" s="3">
      <c r="B73" t="inlineStr">
        <is>
          <t xml:space="preserve">          68140013    DOT. AMORT. ÚTILES Y HERRAM.</t>
        </is>
      </c>
      <c r="D73" s="34" t="n">
        <v>-0.37</v>
      </c>
      <c r="E73" s="35" t="n"/>
      <c r="F73" s="34" t="n">
        <v>-2.01</v>
      </c>
      <c r="G73" s="35" t="n"/>
      <c r="H73" s="34" t="n"/>
    </row>
    <row r="74" hidden="1" s="3">
      <c r="B74" t="inlineStr">
        <is>
          <t xml:space="preserve">          68140014    DOT. AMORT. ÚTILES Y HERRAM.</t>
        </is>
      </c>
      <c r="D74" s="34" t="n">
        <v>-0.8100000000000001</v>
      </c>
      <c r="E74" s="35" t="n"/>
      <c r="F74" s="34" t="n">
        <v>-0.4</v>
      </c>
      <c r="G74" s="35" t="n"/>
      <c r="H74" s="34" t="n"/>
    </row>
    <row r="75" hidden="1" s="3">
      <c r="B75" t="inlineStr">
        <is>
          <t xml:space="preserve">          68140015    DOT. AMORT. ÚTILES Y HERRAM.</t>
        </is>
      </c>
      <c r="D75" s="34" t="n">
        <v>-0.22</v>
      </c>
      <c r="E75" s="35" t="n"/>
      <c r="F75" s="34" t="n">
        <v>-0.87</v>
      </c>
      <c r="G75" s="35" t="n"/>
      <c r="H75" s="34" t="n"/>
    </row>
    <row r="76" hidden="1" s="3">
      <c r="B76" t="inlineStr">
        <is>
          <t xml:space="preserve">          68140016    DOT. AMORT. ÚTILES Y HERRAM.</t>
        </is>
      </c>
      <c r="D76" s="34" t="n">
        <v>-1.53</v>
      </c>
      <c r="E76" s="35" t="n"/>
      <c r="F76" s="34" t="n">
        <v>-0.23</v>
      </c>
      <c r="G76" s="35" t="n"/>
      <c r="H76" s="34" t="n"/>
    </row>
    <row r="77" hidden="1" s="3">
      <c r="B77" t="inlineStr">
        <is>
          <t xml:space="preserve">          68140017    DOT. AMORT. ÚTILES Y HERRAM.</t>
        </is>
      </c>
      <c r="D77" s="34" t="n">
        <v>-0.55</v>
      </c>
      <c r="E77" s="35" t="n"/>
      <c r="F77" s="34" t="n">
        <v>-1.64</v>
      </c>
      <c r="G77" s="35" t="n"/>
      <c r="H77" s="34" t="n"/>
    </row>
    <row r="78" hidden="1" s="3">
      <c r="B78" t="inlineStr">
        <is>
          <t xml:space="preserve">          68140018    DOT. AMORT. ÚTILES Y HERRAM.</t>
        </is>
      </c>
      <c r="D78" s="34" t="n">
        <v>-0.22</v>
      </c>
      <c r="E78" s="35" t="n"/>
      <c r="F78" s="34" t="n">
        <v>-0.74</v>
      </c>
      <c r="G78" s="35" t="n"/>
      <c r="H78" s="34" t="n"/>
    </row>
    <row r="79" hidden="1" s="3">
      <c r="B79" t="inlineStr">
        <is>
          <t xml:space="preserve">          68140019    DOT. AMORT. ÚTILES Y HERRAM.</t>
        </is>
      </c>
      <c r="D79" s="34" t="n">
        <v>-0.74</v>
      </c>
      <c r="E79" s="35" t="n"/>
      <c r="F79" s="34" t="n">
        <v>-0.43</v>
      </c>
      <c r="G79" s="35" t="n"/>
      <c r="H79" s="34" t="n"/>
    </row>
    <row r="80" hidden="1" s="3">
      <c r="B80" t="inlineStr">
        <is>
          <t xml:space="preserve">          68140020    DOT. AMORT. ÚTILES Y HERRAM.</t>
        </is>
      </c>
      <c r="D80" s="34" t="n">
        <v>-1.12</v>
      </c>
      <c r="E80" s="35" t="n"/>
      <c r="F80" s="34" t="n">
        <v>-1.44</v>
      </c>
      <c r="G80" s="35" t="n"/>
      <c r="H80" s="34" t="n"/>
    </row>
    <row r="81" hidden="1" s="3">
      <c r="B81" t="inlineStr">
        <is>
          <t xml:space="preserve">          68140021    DOT. AMORT. ÚTILES Y HERRAM.</t>
        </is>
      </c>
      <c r="D81" s="34" t="n">
        <v>-1.12</v>
      </c>
      <c r="E81" s="35" t="n"/>
      <c r="F81" s="34" t="n">
        <v>-2.17</v>
      </c>
      <c r="G81" s="35" t="n"/>
      <c r="H81" s="34" t="n"/>
    </row>
    <row r="82" hidden="1" s="3">
      <c r="B82" t="inlineStr">
        <is>
          <t xml:space="preserve">          68140022    DOT. AMORT. ÚTILES Y HERRAM.</t>
        </is>
      </c>
      <c r="D82" s="34" t="n">
        <v>-1.13</v>
      </c>
      <c r="E82" s="35" t="n"/>
      <c r="F82" s="34" t="n">
        <v>-2.17</v>
      </c>
      <c r="G82" s="35" t="n"/>
      <c r="H82" s="34" t="n"/>
    </row>
    <row r="83" hidden="1" s="3">
      <c r="B83" t="inlineStr">
        <is>
          <t xml:space="preserve">          68140023    DOT. AMORT. ÚTILES Y HERRAM.</t>
        </is>
      </c>
      <c r="D83" s="34" t="n">
        <v>-1.13</v>
      </c>
      <c r="E83" s="35" t="n"/>
      <c r="F83" s="34" t="n">
        <v>-2.19</v>
      </c>
      <c r="G83" s="35" t="n"/>
      <c r="H83" s="34" t="n"/>
    </row>
    <row r="84" hidden="1" s="3">
      <c r="B84" t="inlineStr">
        <is>
          <t xml:space="preserve">          68140024    DOT. AMORT. ÚTILES Y HERRAM.</t>
        </is>
      </c>
      <c r="D84" s="34" t="n">
        <v>-1.74</v>
      </c>
      <c r="E84" s="35" t="n"/>
      <c r="F84" s="34" t="n">
        <v>-2.19</v>
      </c>
      <c r="G84" s="35" t="n"/>
      <c r="H84" s="34" t="n"/>
    </row>
    <row r="85" hidden="1" s="3">
      <c r="B85" t="inlineStr">
        <is>
          <t xml:space="preserve">          68140025    DOT. AMORT. ÚTILES Y HERRAM.</t>
        </is>
      </c>
      <c r="D85" s="34" t="n">
        <v>-1.78</v>
      </c>
      <c r="E85" s="35" t="n"/>
      <c r="F85" s="34" t="n">
        <v>-3.38</v>
      </c>
      <c r="G85" s="35" t="n"/>
      <c r="H85" s="34" t="n"/>
    </row>
    <row r="86" hidden="1" s="3">
      <c r="B86" t="inlineStr">
        <is>
          <t xml:space="preserve">          68140026    DOT. AMORT. ÚTILES Y HERRAM.</t>
        </is>
      </c>
      <c r="D86" s="34" t="n">
        <v>-0.38</v>
      </c>
      <c r="E86" s="35" t="n"/>
      <c r="F86" s="34" t="n">
        <v>-3.46</v>
      </c>
      <c r="G86" s="35" t="n"/>
      <c r="H86" s="34" t="n"/>
    </row>
    <row r="87" hidden="1" s="3">
      <c r="B87" t="inlineStr">
        <is>
          <t xml:space="preserve">          68140027    DOT. AMORT. ÚTILES Y HERRAM.</t>
        </is>
      </c>
      <c r="D87" s="34" t="n">
        <v>-0.87</v>
      </c>
      <c r="E87" s="35" t="n"/>
      <c r="F87" s="34" t="n">
        <v>-0.74</v>
      </c>
      <c r="G87" s="35" t="n"/>
      <c r="H87" s="34" t="n"/>
    </row>
    <row r="88" hidden="1" s="3">
      <c r="B88" t="inlineStr">
        <is>
          <t xml:space="preserve">          68140028    DOT. AMORT. ÚTILES Y HERRAM.</t>
        </is>
      </c>
      <c r="D88" s="34" t="n">
        <v>-0.18</v>
      </c>
      <c r="E88" s="35" t="n"/>
      <c r="F88" s="34" t="n">
        <v>-1.69</v>
      </c>
      <c r="G88" s="35" t="n"/>
      <c r="H88" s="34" t="n"/>
    </row>
    <row r="89" hidden="1" s="3">
      <c r="B89" t="inlineStr">
        <is>
          <t xml:space="preserve">          68140029    DOT. AMORT. ÚTILES Y HERRAM.</t>
        </is>
      </c>
      <c r="D89" s="34" t="n">
        <v>-0.09</v>
      </c>
      <c r="E89" s="35" t="n"/>
      <c r="F89" s="34" t="n">
        <v>-0.35</v>
      </c>
      <c r="G89" s="35" t="n"/>
      <c r="H89" s="34" t="n"/>
    </row>
    <row r="90" hidden="1" s="3">
      <c r="B90" t="inlineStr">
        <is>
          <t xml:space="preserve">          68140030    DOT. AMORT. ÚTILES Y HERRAM.</t>
        </is>
      </c>
      <c r="D90" s="34" t="n">
        <v>-0.25</v>
      </c>
      <c r="E90" s="35" t="n"/>
      <c r="F90" s="34" t="n">
        <v>-0.17</v>
      </c>
      <c r="G90" s="35" t="n"/>
      <c r="H90" s="34" t="n"/>
    </row>
    <row r="91" hidden="1" s="3">
      <c r="B91" t="inlineStr">
        <is>
          <t xml:space="preserve">          68140031    DOT. AMORT. ÚTILES Y HERRAM.</t>
        </is>
      </c>
      <c r="D91" s="34" t="n">
        <v>-0.22</v>
      </c>
      <c r="E91" s="35" t="n"/>
      <c r="F91" s="34" t="n">
        <v>-0.48</v>
      </c>
      <c r="G91" s="35" t="n"/>
      <c r="H91" s="34" t="n"/>
    </row>
    <row r="92" hidden="1" s="3">
      <c r="B92" t="inlineStr">
        <is>
          <t xml:space="preserve">          68140032    DOT. AMORT. ÚTILES Y HERRAM.</t>
        </is>
      </c>
      <c r="D92" s="34" t="n">
        <v>-0.31</v>
      </c>
      <c r="E92" s="35" t="n"/>
      <c r="F92" s="34" t="n">
        <v>-0.42</v>
      </c>
      <c r="G92" s="35" t="n"/>
      <c r="H92" s="34" t="n"/>
    </row>
    <row r="93" hidden="1" s="3">
      <c r="B93" t="inlineStr">
        <is>
          <t xml:space="preserve">          68140033    DOT. AMORT. ÚTILES Y HERRAM.</t>
        </is>
      </c>
      <c r="D93" s="34" t="n">
        <v>-1.51</v>
      </c>
      <c r="E93" s="35" t="n"/>
      <c r="F93" s="34" t="n">
        <v>-0.64</v>
      </c>
      <c r="G93" s="35" t="n"/>
      <c r="H93" s="34" t="n"/>
    </row>
    <row r="94" hidden="1" s="3">
      <c r="B94" t="inlineStr">
        <is>
          <t xml:space="preserve">          68140034    DOT. AMORT. ÚTILES Y HERRAM.</t>
        </is>
      </c>
      <c r="D94" s="34" t="n">
        <v>-0.36</v>
      </c>
      <c r="E94" s="35" t="n"/>
      <c r="F94" s="34" t="n">
        <v>-3.12</v>
      </c>
      <c r="G94" s="35" t="n"/>
      <c r="H94" s="34" t="n"/>
    </row>
    <row r="95" hidden="1" s="3">
      <c r="B95" t="inlineStr">
        <is>
          <t xml:space="preserve">          68140035    DOT. AMORT. ÚTILES Y HERRAM.</t>
        </is>
      </c>
      <c r="D95" s="34" t="n">
        <v>-0.16</v>
      </c>
      <c r="E95" s="35" t="n"/>
      <c r="F95" s="34" t="n">
        <v>-0.74</v>
      </c>
      <c r="G95" s="35" t="n"/>
      <c r="H95" s="34" t="n"/>
    </row>
    <row r="96" hidden="1" s="3">
      <c r="B96" t="inlineStr">
        <is>
          <t xml:space="preserve">          68140036    DOT. AMORT. ÚTILES Y HERRAM.</t>
        </is>
      </c>
      <c r="D96" s="34" t="n">
        <v>-0.06</v>
      </c>
      <c r="E96" s="35" t="n"/>
      <c r="F96" s="34" t="n">
        <v>-0.73</v>
      </c>
      <c r="G96" s="35" t="n"/>
      <c r="H96" s="34" t="n"/>
    </row>
    <row r="97" hidden="1" s="3">
      <c r="B97" t="inlineStr">
        <is>
          <t xml:space="preserve">          68140037    DOT. AMORT. ÚTILES Y HERRAM.</t>
        </is>
      </c>
      <c r="D97" s="34" t="n">
        <v>-0.19</v>
      </c>
      <c r="E97" s="35" t="n"/>
      <c r="F97" s="34" t="n">
        <v>-0.3</v>
      </c>
      <c r="G97" s="35" t="n"/>
      <c r="H97" s="34" t="n"/>
    </row>
    <row r="98" hidden="1" s="3">
      <c r="B98" t="inlineStr">
        <is>
          <t xml:space="preserve">          68140038    DOT. AMORT. ÚTILES Y HERRAM.</t>
        </is>
      </c>
      <c r="D98" s="34" t="n">
        <v>-0.43</v>
      </c>
      <c r="E98" s="35" t="n"/>
      <c r="F98" s="34" t="n">
        <v>-0.86</v>
      </c>
      <c r="G98" s="35" t="n"/>
      <c r="H98" s="34" t="n"/>
    </row>
    <row r="99" hidden="1" s="3">
      <c r="B99" t="inlineStr">
        <is>
          <t xml:space="preserve">          68140039    DOT. AMORT. ÚTILES Y HERRAM.</t>
        </is>
      </c>
      <c r="D99" s="34" t="n">
        <v>-0.05</v>
      </c>
      <c r="E99" s="35" t="n"/>
      <c r="F99" s="34" t="n">
        <v>-1.92</v>
      </c>
      <c r="G99" s="35" t="n"/>
      <c r="H99" s="34" t="n"/>
    </row>
    <row r="100" hidden="1" s="3">
      <c r="B100" t="inlineStr">
        <is>
          <t xml:space="preserve">          68140040    DOT. AMORT. ÚTILES Y HERRAM.</t>
        </is>
      </c>
      <c r="D100" s="34" t="n">
        <v>-0.09</v>
      </c>
      <c r="E100" s="35" t="n"/>
      <c r="F100" s="34" t="n">
        <v>-0.24</v>
      </c>
      <c r="G100" s="35" t="n"/>
      <c r="H100" s="34" t="n"/>
    </row>
    <row r="101" hidden="1" s="3">
      <c r="B101" t="inlineStr">
        <is>
          <t xml:space="preserve">          68140041    DOT. AMORT. ÚTILES Y HERRAM.</t>
        </is>
      </c>
      <c r="D101" s="34" t="n">
        <v>-0.34</v>
      </c>
      <c r="E101" s="35" t="n"/>
      <c r="F101" s="34" t="n">
        <v>-0.43</v>
      </c>
      <c r="G101" s="35" t="n"/>
      <c r="H101" s="34" t="n"/>
    </row>
    <row r="102" hidden="1" s="3">
      <c r="B102" t="inlineStr">
        <is>
          <t xml:space="preserve">          68140042    DOT. AMORT. ÚTILES Y HERRAM.</t>
        </is>
      </c>
      <c r="D102" s="34" t="n">
        <v>-0.75</v>
      </c>
      <c r="E102" s="35" t="n"/>
      <c r="F102" s="34" t="n">
        <v>-1.51</v>
      </c>
      <c r="G102" s="35" t="n"/>
      <c r="H102" s="34" t="n"/>
    </row>
    <row r="103" hidden="1" s="3">
      <c r="B103" t="inlineStr">
        <is>
          <t xml:space="preserve">          68140044    DOT. AMORT. ÚTILES Y HERRAM.</t>
        </is>
      </c>
      <c r="D103" s="34" t="n">
        <v>0</v>
      </c>
      <c r="E103" s="35" t="n"/>
      <c r="F103" s="34" t="n">
        <v>-3.36</v>
      </c>
      <c r="G103" s="35" t="n"/>
      <c r="H103" s="34" t="n"/>
    </row>
    <row r="104" hidden="1" s="3">
      <c r="B104" t="inlineStr">
        <is>
          <t xml:space="preserve">          68140045    DOT. AMORT. ÚTILES Y HERRAM.</t>
        </is>
      </c>
      <c r="D104" s="34" t="n">
        <v>0</v>
      </c>
      <c r="E104" s="35" t="n"/>
      <c r="F104" s="34" t="n">
        <v>-0.97</v>
      </c>
      <c r="G104" s="35" t="n"/>
      <c r="H104" s="34" t="n"/>
    </row>
    <row r="105" hidden="1" s="3">
      <c r="B105" t="inlineStr">
        <is>
          <t xml:space="preserve">          68140046    DOT. AMORT. ÚTILES Y HERRAM.</t>
        </is>
      </c>
      <c r="D105" s="34" t="n">
        <v>0</v>
      </c>
      <c r="E105" s="35" t="n"/>
      <c r="F105" s="34" t="n">
        <v>-0.89</v>
      </c>
      <c r="G105" s="35" t="n"/>
      <c r="H105" s="34" t="n"/>
    </row>
    <row r="106" hidden="1" s="3">
      <c r="B106" t="inlineStr">
        <is>
          <t xml:space="preserve">          68140047    DOT. AMORT. ÚTILES Y HERRAM.</t>
        </is>
      </c>
      <c r="D106" s="34" t="n">
        <v>0</v>
      </c>
      <c r="E106" s="35" t="n"/>
      <c r="F106" s="34" t="n">
        <v>-0.3</v>
      </c>
      <c r="G106" s="35" t="n"/>
      <c r="H106" s="34" t="n"/>
    </row>
    <row r="107" hidden="1" s="3">
      <c r="B107" t="inlineStr">
        <is>
          <t xml:space="preserve">          68140048    DOT. AMORT. ÚTILES Y HERRAM.</t>
        </is>
      </c>
      <c r="D107" s="34" t="n">
        <v>0</v>
      </c>
      <c r="E107" s="35" t="n"/>
      <c r="F107" s="34" t="n">
        <v>-0.06</v>
      </c>
      <c r="G107" s="35" t="n"/>
      <c r="H107" s="34" t="n"/>
    </row>
    <row r="108" hidden="1" s="3">
      <c r="B108" t="inlineStr">
        <is>
          <t xml:space="preserve">          68140049    DOT. AMORT. ÚTILES Y HERRAM.</t>
        </is>
      </c>
      <c r="D108" s="34" t="n">
        <v>0</v>
      </c>
      <c r="E108" s="35" t="n"/>
      <c r="F108" s="34" t="n">
        <v>-0.14</v>
      </c>
      <c r="G108" s="35" t="n"/>
      <c r="H108" s="34" t="n"/>
    </row>
    <row r="109" hidden="1" s="3">
      <c r="B109" t="inlineStr">
        <is>
          <t xml:space="preserve">          68140050    DOT. AMORT. ÚTILES Y HERRAM.</t>
        </is>
      </c>
      <c r="D109" s="34" t="n">
        <v>0</v>
      </c>
      <c r="E109" s="35" t="n"/>
      <c r="F109" s="34" t="n">
        <v>-1.18</v>
      </c>
      <c r="G109" s="35" t="n"/>
      <c r="H109" s="34" t="n"/>
    </row>
    <row r="110" hidden="1" s="3">
      <c r="B110" t="inlineStr">
        <is>
          <t xml:space="preserve">          68140051    DOT. AMORT. ÚTILES Y HERRAM.</t>
        </is>
      </c>
      <c r="D110" s="34" t="n">
        <v>0</v>
      </c>
      <c r="E110" s="35" t="n"/>
      <c r="F110" s="34" t="n">
        <v>-0.72</v>
      </c>
      <c r="G110" s="35" t="n"/>
      <c r="H110" s="34" t="n"/>
    </row>
    <row r="111" hidden="1" s="3">
      <c r="B111" t="inlineStr">
        <is>
          <t xml:space="preserve">          68140052    DOT. AMORT. ÚTILES Y HERRAM.</t>
        </is>
      </c>
      <c r="D111" s="34" t="n">
        <v>0</v>
      </c>
      <c r="E111" s="35" t="n"/>
      <c r="F111" s="34" t="n">
        <v>-0.43</v>
      </c>
      <c r="G111" s="35" t="n"/>
      <c r="H111" s="34" t="n"/>
    </row>
    <row r="112" hidden="1" s="3">
      <c r="B112" t="inlineStr">
        <is>
          <t xml:space="preserve">          68140053    DOT. AMORT. ÚTILES Y HERRAM.</t>
        </is>
      </c>
      <c r="D112" s="34" t="n">
        <v>0</v>
      </c>
      <c r="E112" s="35" t="n"/>
      <c r="F112" s="34" t="n">
        <v>-0.3</v>
      </c>
      <c r="G112" s="35" t="n"/>
      <c r="H112" s="34" t="n"/>
    </row>
    <row r="113" hidden="1" s="3">
      <c r="B113" t="inlineStr">
        <is>
          <t xml:space="preserve">          68140054    DOT. AMORT. ÚTILES Y HERRAM.</t>
        </is>
      </c>
      <c r="D113" s="34" t="n">
        <v>0</v>
      </c>
      <c r="E113" s="35" t="n"/>
      <c r="F113" s="34" t="n">
        <v>-0.25</v>
      </c>
      <c r="G113" s="35" t="n"/>
      <c r="H113" s="34" t="n"/>
    </row>
    <row r="114" hidden="1" s="3">
      <c r="B114" t="inlineStr">
        <is>
          <t xml:space="preserve">          68140055    DOT. AMORT. ÚTILES Y HERRAM.</t>
        </is>
      </c>
      <c r="D114" s="34" t="n">
        <v>0</v>
      </c>
      <c r="E114" s="35" t="n"/>
      <c r="F114" s="34" t="n">
        <v>-0.05</v>
      </c>
      <c r="G114" s="35" t="n"/>
      <c r="H114" s="34" t="n"/>
    </row>
    <row r="115" hidden="1" s="3">
      <c r="B115" t="inlineStr">
        <is>
          <t xml:space="preserve">          68140056    DOT. AMORT. ÚTILES Y HERRAM.</t>
        </is>
      </c>
      <c r="D115" s="34" t="n">
        <v>0</v>
      </c>
      <c r="E115" s="35" t="n"/>
      <c r="F115" s="34" t="n">
        <v>-0.5</v>
      </c>
      <c r="G115" s="35" t="n"/>
      <c r="H115" s="34" t="n"/>
    </row>
    <row r="116" hidden="1" s="3">
      <c r="B116" t="inlineStr">
        <is>
          <t xml:space="preserve">          68140057    DOT. AMORT. ÚTILES Y HERRAM.</t>
        </is>
      </c>
      <c r="D116" s="34" t="n">
        <v>0</v>
      </c>
      <c r="E116" s="35" t="n"/>
      <c r="F116" s="34" t="n">
        <v>-2.04</v>
      </c>
      <c r="G116" s="35" t="n"/>
      <c r="H116" s="34" t="n"/>
    </row>
    <row r="117" hidden="1" s="3">
      <c r="B117" t="inlineStr">
        <is>
          <t xml:space="preserve">          68140058    DOT. AMORT. ÚTILES Y HERRAM.</t>
        </is>
      </c>
      <c r="D117" s="34" t="n">
        <v>0</v>
      </c>
      <c r="E117" s="35" t="n"/>
      <c r="F117" s="34" t="n">
        <v>-2.62</v>
      </c>
      <c r="G117" s="35" t="n"/>
      <c r="H117" s="34" t="n"/>
    </row>
    <row r="118" hidden="1" s="3">
      <c r="B118" t="inlineStr">
        <is>
          <t xml:space="preserve">          68140059    DOT. AMORT. ÚTILES Y HERRAM.</t>
        </is>
      </c>
      <c r="D118" s="34" t="n">
        <v>0</v>
      </c>
      <c r="E118" s="35" t="n"/>
      <c r="F118" s="34" t="n">
        <v>-2.6</v>
      </c>
      <c r="G118" s="35" t="n"/>
      <c r="H118" s="34" t="n"/>
    </row>
    <row r="119" hidden="1" s="3">
      <c r="B119" t="inlineStr">
        <is>
          <t xml:space="preserve">          68140060    DOT. AMORT. ÚTILES Y HERRAM.</t>
        </is>
      </c>
      <c r="D119" s="34" t="n">
        <v>0</v>
      </c>
      <c r="E119" s="35" t="n"/>
      <c r="F119" s="34" t="n">
        <v>-2.27</v>
      </c>
      <c r="G119" s="35" t="n"/>
      <c r="H119" s="34" t="n"/>
    </row>
    <row r="120" hidden="1" s="3">
      <c r="B120" t="inlineStr">
        <is>
          <t xml:space="preserve">          68140061    DOT. AMORT. ÚTILES Y HERRAM.</t>
        </is>
      </c>
      <c r="D120" s="34" t="n">
        <v>-4.52</v>
      </c>
      <c r="E120" s="35" t="n"/>
      <c r="F120" s="34" t="n">
        <v>-1.85</v>
      </c>
      <c r="G120" s="35" t="n"/>
      <c r="H120" s="34" t="n"/>
    </row>
    <row r="121" hidden="1" s="3">
      <c r="B121" t="inlineStr">
        <is>
          <t xml:space="preserve">          68170001    DOT. AMORT. EQ. ELEC. E INF.</t>
        </is>
      </c>
      <c r="D121" s="34" t="n">
        <v>-0.08</v>
      </c>
      <c r="E121" s="35" t="n"/>
      <c r="F121" s="34" t="n">
        <v>-5.6</v>
      </c>
      <c r="G121" s="35" t="n"/>
      <c r="H121" s="34" t="n"/>
    </row>
    <row r="122" hidden="1" s="3">
      <c r="B122" t="inlineStr">
        <is>
          <t xml:space="preserve">          68170002    DOT. AMORT. EQ. ELEC. E INF.</t>
        </is>
      </c>
      <c r="D122" s="34" t="n">
        <v>-11.35</v>
      </c>
      <c r="E122" s="35" t="n"/>
      <c r="F122" s="34" t="n">
        <v>-0.16</v>
      </c>
      <c r="G122" s="35" t="n"/>
      <c r="H122" s="34" t="n"/>
    </row>
    <row r="123" hidden="1" s="3">
      <c r="B123" t="inlineStr">
        <is>
          <t xml:space="preserve">          68170003    DOT. AMORT. EQ. ELEC. E INF.</t>
        </is>
      </c>
      <c r="D123" s="34" t="n">
        <v>0</v>
      </c>
      <c r="E123" s="35" t="n"/>
      <c r="F123" s="34" t="n">
        <v>-87.97</v>
      </c>
      <c r="G123" s="35" t="n"/>
      <c r="H123" s="34" t="n"/>
    </row>
    <row r="124" hidden="1" s="3">
      <c r="B124" t="inlineStr">
        <is>
          <t xml:space="preserve">          68190001    DOT. AMORT. RESTO INM. MAT.</t>
        </is>
      </c>
      <c r="D124" s="34" t="n">
        <v>0</v>
      </c>
      <c r="E124" s="35" t="n"/>
      <c r="F124" s="34" t="n">
        <v>-0.61</v>
      </c>
      <c r="G124" s="35" t="n"/>
      <c r="H124" s="34" t="n"/>
    </row>
    <row r="125">
      <c r="B125" s="4" t="inlineStr">
        <is>
          <t xml:space="preserve"> A) RESULTADO DE EXPLOTACIÓN</t>
        </is>
      </c>
      <c r="C125" s="4" t="n"/>
      <c r="D125" s="38">
        <f>+D9+D16+D28+D35+D40+D55</f>
        <v/>
      </c>
      <c r="E125" s="39" t="n"/>
      <c r="F125" s="38">
        <f>+F9+F16+F28+F35+F40+F55</f>
        <v/>
      </c>
      <c r="G125" s="35" t="n"/>
      <c r="H125" s="38">
        <f>+H33+H35+H40</f>
        <v/>
      </c>
    </row>
    <row r="126">
      <c r="B126" t="inlineStr">
        <is>
          <t xml:space="preserve">      14. Gastos financieros</t>
        </is>
      </c>
      <c r="D126" s="34" t="n">
        <v>-55.21</v>
      </c>
      <c r="E126" s="35" t="n"/>
      <c r="F126" s="34" t="n"/>
      <c r="G126" s="35" t="n"/>
      <c r="H126" s="34" t="n"/>
    </row>
    <row r="127">
      <c r="B127" t="inlineStr">
        <is>
          <t xml:space="preserve">          66200001    INTERESES PTMO EPGC</t>
        </is>
      </c>
      <c r="D127" s="34" t="n">
        <v>-55.21</v>
      </c>
      <c r="E127" s="35" t="n"/>
      <c r="F127" s="34" t="n"/>
      <c r="G127" s="35" t="n"/>
      <c r="H127" s="34" t="n">
        <v>0</v>
      </c>
    </row>
    <row r="128">
      <c r="B128" s="4" t="inlineStr">
        <is>
          <t xml:space="preserve"> C) RESULTADO ANTES DE IMPUESTOS</t>
        </is>
      </c>
      <c r="C128" s="4" t="n"/>
      <c r="D128" s="38">
        <f>+D125-D126</f>
        <v/>
      </c>
      <c r="E128" s="39" t="n"/>
      <c r="F128" s="38">
        <f>+F125</f>
        <v/>
      </c>
      <c r="G128" s="39" t="n"/>
      <c r="H128" s="38">
        <f>+H125+H127</f>
        <v/>
      </c>
    </row>
    <row r="129" ht="16" customHeight="1" s="3" thickBot="1">
      <c r="B129" s="4" t="inlineStr">
        <is>
          <t xml:space="preserve"> D) RESULTADO DEL EJERCICIO</t>
        </is>
      </c>
      <c r="C129" s="4" t="n"/>
      <c r="D129" s="46" t="n">
        <v>-24544.94999999999</v>
      </c>
      <c r="E129" s="39" t="n"/>
      <c r="F129" s="46">
        <f>+F128</f>
        <v/>
      </c>
      <c r="G129" s="39" t="n"/>
      <c r="H129" s="46">
        <f>+H128</f>
        <v/>
      </c>
    </row>
    <row r="130">
      <c r="D130" s="35" t="n"/>
      <c r="E130" s="35" t="n"/>
      <c r="F130" s="35" t="n"/>
      <c r="G130" s="35" t="n"/>
      <c r="H130" s="35" t="n"/>
    </row>
    <row r="131">
      <c r="D131" s="35" t="n"/>
      <c r="E131" s="35" t="n"/>
      <c r="F131" s="35" t="n"/>
      <c r="G131" s="35" t="n"/>
      <c r="H131" s="35" t="n"/>
    </row>
    <row r="132">
      <c r="D132" s="35" t="n"/>
      <c r="E132" s="35" t="n"/>
      <c r="F132" s="35" t="n"/>
      <c r="G132" s="35" t="n"/>
      <c r="H132" s="35" t="n"/>
    </row>
  </sheetData>
  <mergeCells count="1">
    <mergeCell ref="A7:B7"/>
  </mergeCells>
  <pageMargins left="0.7" right="0.7" top="0.75" bottom="0.75" header="0.3" footer="0.3"/>
  <pageSetup orientation="portrait" paperSize="9" fitToHeight="10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Carlos Gutiérrez</dc:creator>
  <dcterms:created xmlns:dcterms="http://purl.org/dc/terms/" xmlns:xsi="http://www.w3.org/2001/XMLSchema-instance" xsi:type="dcterms:W3CDTF">2026-02-26T09:46:01Z</dcterms:created>
  <dcterms:modified xmlns:dcterms="http://purl.org/dc/terms/" xmlns:xsi="http://www.w3.org/2001/XMLSchema-instance" xsi:type="dcterms:W3CDTF">2026-03-23T08:31:36Z</dcterms:modified>
  <cp:lastModifiedBy>David Wilkes</cp:lastModifiedBy>
  <cp:lastPrinted>2026-03-19T15:30:25Z</cp:lastPrinted>
</cp:coreProperties>
</file>