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00"/>
  </bookViews>
  <sheets>
    <sheet name="EpEng" sheetId="2" r:id="rId1"/>
    <sheet name="SpenceClark" sheetId="1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<sst xmlns="http://schemas.openxmlformats.org/spreadsheetml/2006/main" count="32" uniqueCount="31">
  <si>
    <t>Location</t>
  </si>
  <si>
    <t>EP ID</t>
  </si>
  <si>
    <t>TYPE</t>
  </si>
  <si>
    <t>BRAND</t>
  </si>
  <si>
    <t>MODEL</t>
  </si>
  <si>
    <t>Date of Acquisition</t>
  </si>
  <si>
    <t xml:space="preserve">Acquistion Cost </t>
  </si>
  <si>
    <t>Reaplacement Date</t>
  </si>
  <si>
    <t>Estimated Replacement Value</t>
  </si>
  <si>
    <t>In Use</t>
  </si>
  <si>
    <t/>
  </si>
  <si>
    <t>EP01</t>
  </si>
  <si>
    <t>DUMPER</t>
  </si>
  <si>
    <t>TWAITES</t>
  </si>
  <si>
    <t>Walkia</t>
  </si>
  <si>
    <t>Date</t>
  </si>
  <si>
    <t>Ep ID</t>
  </si>
  <si>
    <t>Concept</t>
  </si>
  <si>
    <t>% ACS</t>
  </si>
  <si>
    <t>Accounts Cosdts b/f</t>
  </si>
  <si>
    <t>Additions This Year</t>
  </si>
  <si>
    <t>Cost of Disposals</t>
  </si>
  <si>
    <t>Accounts  cost c/f</t>
  </si>
  <si>
    <t>Accounts depn b/f</t>
  </si>
  <si>
    <t xml:space="preserve">Suggested Depreciation </t>
  </si>
  <si>
    <t>Depreciation This year</t>
  </si>
  <si>
    <t>Depreciation Disposals</t>
  </si>
  <si>
    <t>Accounts depn c/f</t>
  </si>
  <si>
    <t>Accounts NBV b/f</t>
  </si>
  <si>
    <t>Accounts NBF c/f</t>
  </si>
  <si>
    <t>Dumper Truck  - (Walkia)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</si>
</sst>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-* #,##0_-;\-* #,##0_-;_-* &quot;-&quot;_-;_-@_-"/>
    <numFmt numFmtId="42" formatCode="_-&quot;£&quot;* #,##0_-;\-&quot;£&quot;* #,##0_-;_-&quot;£&quot;* &quot;-&quot;_-;_-@_-"/>
    <numFmt numFmtId="43" formatCode="_-* #,##0.00_-;\-* #,##0.00_-;_-* &quot;-&quot;??_-;_-@_-"/>
    <numFmt numFmtId="44" formatCode="_-&quot;£&quot;* #,##0.00_-;\-&quot;£&quot;* #,##0.00_-;_-&quot;£&quot;* &quot;-&quot;??_-;_-@_-"/>
    <numFmt numFmtId="176" formatCode="#,##0_ ;[Red]\-#,##0\ "/>
    <numFmt numFmtId="177" formatCode="d\-mmm\-yy"/>
    <numFmt numFmtId="178" formatCode="_-* #,##0.00\ _€_-;\-* #,##0.00\ _€_-;_-* &quot;-&quot;??\ _€_-;_-@_-"/>
    <numFmt numFmtId="179" formatCode="#,##0.00_ ;\-#,##0.00\ "/>
    <numFmt numFmtId="180" formatCode="#,##0.00_ ;[Red]\-#,##0.00\ "/>
    <numFmt numFmtId="181" formatCode="0.00_ ;[Red]\-0.00\ "/>
  </numFmts>
  <fonts count="24">
    <font>
      <sz val="11"/>
      <color theme="1"/>
      <name val="Calibri"/>
      <charset val="134"/>
      <scheme val="minor"/>
    </font>
    <font>
      <b/>
      <sz val="10"/>
      <name val="Arial"/>
      <charset val="0"/>
    </font>
    <font>
      <sz val="10"/>
      <name val="Arial"/>
      <charset val="0"/>
    </font>
    <font>
      <sz val="10"/>
      <color indexed="10"/>
      <name val="Arial"/>
      <charset val="0"/>
    </font>
    <font>
      <b/>
      <sz val="11"/>
      <color theme="1"/>
      <name val="Arial"/>
      <charset val="0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40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9" borderId="11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1" fillId="0" borderId="12" applyNumberFormat="0" applyFill="0" applyAlignment="0" applyProtection="0">
      <alignment vertical="center"/>
    </xf>
    <xf numFmtId="0" fontId="12" fillId="0" borderId="13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10" borderId="14" applyNumberFormat="0" applyAlignment="0" applyProtection="0">
      <alignment vertical="center"/>
    </xf>
    <xf numFmtId="0" fontId="14" fillId="11" borderId="15" applyNumberFormat="0" applyAlignment="0" applyProtection="0">
      <alignment vertical="center"/>
    </xf>
    <xf numFmtId="0" fontId="15" fillId="11" borderId="14" applyNumberFormat="0" applyAlignment="0" applyProtection="0">
      <alignment vertical="center"/>
    </xf>
    <xf numFmtId="0" fontId="16" fillId="12" borderId="16" applyNumberFormat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22" fillId="39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49" fontId="1" fillId="2" borderId="0" xfId="0" applyNumberFormat="1" applyFont="1" applyFill="1" applyBorder="1" applyAlignment="1">
      <alignment horizontal="center" wrapText="1"/>
    </xf>
    <xf numFmtId="176" fontId="2" fillId="0" borderId="0" xfId="0" applyNumberFormat="1" applyFont="1" applyFill="1" applyBorder="1" applyAlignment="1"/>
    <xf numFmtId="177" fontId="2" fillId="0" borderId="0" xfId="0" applyNumberFormat="1" applyFont="1" applyFill="1" applyBorder="1" applyAlignment="1"/>
    <xf numFmtId="9" fontId="2" fillId="0" borderId="0" xfId="3" applyFont="1" applyBorder="1" applyAlignment="1"/>
    <xf numFmtId="178" fontId="2" fillId="0" borderId="0" xfId="0" applyNumberFormat="1" applyFont="1" applyFill="1" applyBorder="1" applyAlignment="1"/>
    <xf numFmtId="2" fontId="2" fillId="0" borderId="0" xfId="0" applyNumberFormat="1" applyFont="1" applyFill="1" applyBorder="1" applyAlignment="1"/>
    <xf numFmtId="2" fontId="2" fillId="2" borderId="0" xfId="0" applyNumberFormat="1" applyFont="1" applyFill="1" applyBorder="1" applyAlignment="1"/>
    <xf numFmtId="176" fontId="2" fillId="2" borderId="0" xfId="0" applyNumberFormat="1" applyFont="1" applyFill="1" applyBorder="1" applyAlignment="1"/>
    <xf numFmtId="49" fontId="1" fillId="2" borderId="1" xfId="0" applyNumberFormat="1" applyFont="1" applyFill="1" applyBorder="1" applyAlignment="1">
      <alignment horizontal="center" wrapText="1"/>
    </xf>
    <xf numFmtId="49" fontId="1" fillId="3" borderId="1" xfId="0" applyNumberFormat="1" applyFont="1" applyFill="1" applyBorder="1" applyAlignment="1">
      <alignment horizontal="center" wrapText="1"/>
    </xf>
    <xf numFmtId="58" fontId="2" fillId="0" borderId="2" xfId="0" applyNumberFormat="1" applyFont="1" applyFill="1" applyBorder="1" applyAlignment="1">
      <alignment horizontal="right"/>
    </xf>
    <xf numFmtId="58" fontId="2" fillId="0" borderId="0" xfId="0" applyNumberFormat="1" applyFont="1" applyFill="1" applyBorder="1" applyAlignment="1">
      <alignment horizontal="right"/>
    </xf>
    <xf numFmtId="179" fontId="2" fillId="0" borderId="0" xfId="0" applyNumberFormat="1" applyFont="1" applyFill="1" applyBorder="1" applyAlignment="1"/>
    <xf numFmtId="176" fontId="3" fillId="0" borderId="0" xfId="0" applyNumberFormat="1" applyFont="1" applyFill="1" applyBorder="1" applyAlignment="1"/>
    <xf numFmtId="9" fontId="2" fillId="0" borderId="0" xfId="3" applyFont="1" applyFill="1" applyBorder="1" applyAlignment="1"/>
    <xf numFmtId="177" fontId="2" fillId="4" borderId="0" xfId="0" applyNumberFormat="1" applyFont="1" applyFill="1" applyBorder="1" applyAlignment="1"/>
    <xf numFmtId="1" fontId="2" fillId="4" borderId="0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/>
    </xf>
    <xf numFmtId="176" fontId="2" fillId="0" borderId="0" xfId="0" applyNumberFormat="1" applyFont="1" applyFill="1" applyBorder="1" applyAlignment="1">
      <alignment wrapText="1" shrinkToFit="1"/>
    </xf>
    <xf numFmtId="180" fontId="2" fillId="0" borderId="0" xfId="0" applyNumberFormat="1" applyFont="1" applyFill="1" applyBorder="1" applyAlignment="1">
      <alignment wrapText="1" shrinkToFit="1"/>
    </xf>
    <xf numFmtId="180" fontId="3" fillId="0" borderId="0" xfId="0" applyNumberFormat="1" applyFont="1" applyFill="1" applyBorder="1" applyAlignment="1"/>
    <xf numFmtId="180" fontId="2" fillId="0" borderId="0" xfId="0" applyNumberFormat="1" applyFont="1" applyFill="1" applyBorder="1" applyAlignment="1"/>
    <xf numFmtId="49" fontId="1" fillId="5" borderId="3" xfId="0" applyNumberFormat="1" applyFont="1" applyFill="1" applyBorder="1" applyAlignment="1">
      <alignment horizontal="center" wrapText="1"/>
    </xf>
    <xf numFmtId="49" fontId="1" fillId="2" borderId="4" xfId="0" applyNumberFormat="1" applyFont="1" applyFill="1" applyBorder="1" applyAlignment="1">
      <alignment horizontal="center" wrapText="1"/>
    </xf>
    <xf numFmtId="49" fontId="1" fillId="6" borderId="5" xfId="0" applyNumberFormat="1" applyFont="1" applyFill="1" applyBorder="1" applyAlignment="1">
      <alignment horizontal="center" wrapText="1"/>
    </xf>
    <xf numFmtId="49" fontId="1" fillId="2" borderId="6" xfId="0" applyNumberFormat="1" applyFont="1" applyFill="1" applyBorder="1" applyAlignment="1">
      <alignment horizontal="center" wrapText="1"/>
    </xf>
    <xf numFmtId="49" fontId="1" fillId="5" borderId="1" xfId="0" applyNumberFormat="1" applyFont="1" applyFill="1" applyBorder="1" applyAlignment="1">
      <alignment horizontal="center" wrapText="1"/>
    </xf>
    <xf numFmtId="2" fontId="2" fillId="7" borderId="7" xfId="0" applyNumberFormat="1" applyFont="1" applyFill="1" applyBorder="1" applyAlignment="1"/>
    <xf numFmtId="2" fontId="2" fillId="0" borderId="8" xfId="0" applyNumberFormat="1" applyFont="1" applyFill="1" applyBorder="1" applyAlignment="1"/>
    <xf numFmtId="176" fontId="1" fillId="0" borderId="0" xfId="0" applyNumberFormat="1" applyFont="1" applyFill="1" applyBorder="1" applyAlignment="1"/>
    <xf numFmtId="181" fontId="1" fillId="0" borderId="0" xfId="0" applyNumberFormat="1" applyFont="1" applyFill="1" applyBorder="1" applyAlignment="1"/>
    <xf numFmtId="1" fontId="1" fillId="0" borderId="0" xfId="0" applyNumberFormat="1" applyFont="1" applyFill="1" applyBorder="1" applyAlignment="1"/>
    <xf numFmtId="180" fontId="1" fillId="0" borderId="0" xfId="0" applyNumberFormat="1" applyFont="1" applyFill="1" applyBorder="1" applyAlignment="1"/>
    <xf numFmtId="1" fontId="2" fillId="0" borderId="0" xfId="0" applyNumberFormat="1" applyFont="1" applyFill="1" applyBorder="1" applyAlignment="1"/>
    <xf numFmtId="1" fontId="1" fillId="0" borderId="9" xfId="0" applyNumberFormat="1" applyFont="1" applyFill="1" applyBorder="1" applyAlignment="1"/>
    <xf numFmtId="180" fontId="1" fillId="0" borderId="9" xfId="0" applyNumberFormat="1" applyFont="1" applyFill="1" applyBorder="1" applyAlignment="1"/>
    <xf numFmtId="180" fontId="2" fillId="0" borderId="9" xfId="0" applyNumberFormat="1" applyFont="1" applyFill="1" applyBorder="1" applyAlignment="1"/>
    <xf numFmtId="180" fontId="4" fillId="0" borderId="0" xfId="0" applyNumberFormat="1" applyFont="1" applyFill="1" applyBorder="1" applyAlignment="1"/>
    <xf numFmtId="0" fontId="1" fillId="0" borderId="0" xfId="0" applyNumberFormat="1" applyFont="1" applyFill="1" applyBorder="1" applyAlignment="1"/>
    <xf numFmtId="2" fontId="2" fillId="0" borderId="0" xfId="0" applyNumberFormat="1" applyFont="1" applyFill="1" applyBorder="1" applyAlignment="1">
      <alignment horizontal="center"/>
    </xf>
    <xf numFmtId="1" fontId="2" fillId="0" borderId="0" xfId="0" applyNumberFormat="1" applyFont="1" applyFill="1" applyBorder="1" applyAlignment="1">
      <alignment horizontal="left"/>
    </xf>
    <xf numFmtId="49" fontId="1" fillId="0" borderId="1" xfId="0" applyNumberFormat="1" applyFont="1" applyFill="1" applyBorder="1" applyAlignment="1">
      <alignment horizontal="center" wrapText="1"/>
    </xf>
    <xf numFmtId="2" fontId="2" fillId="2" borderId="10" xfId="0" applyNumberFormat="1" applyFont="1" applyFill="1" applyBorder="1" applyAlignment="1"/>
    <xf numFmtId="0" fontId="0" fillId="0" borderId="0" xfId="0" applyFill="1" applyAlignment="1"/>
    <xf numFmtId="0" fontId="0" fillId="8" borderId="0" xfId="0" applyFill="1" applyAlignment="1"/>
    <xf numFmtId="0" fontId="0" fillId="0" borderId="0" xfId="0" applyFill="1" applyAlignment="1">
      <alignment wrapText="1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Hyper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C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xed%20Assets%20List%20Club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pEng"/>
      <sheetName val="Spanish"/>
      <sheetName val="SpenceClark"/>
    </sheetNames>
    <sheetDataSet>
      <sheetData sheetId="0">
        <row r="1">
          <cell r="D1" t="str">
            <v>BRAND</v>
          </cell>
        </row>
        <row r="2">
          <cell r="D2" t="str">
            <v/>
          </cell>
        </row>
        <row r="3">
          <cell r="D3" t="str">
            <v>TORO</v>
          </cell>
        </row>
        <row r="4">
          <cell r="D4" t="str">
            <v>TORO</v>
          </cell>
        </row>
        <row r="5">
          <cell r="D5" t="str">
            <v>TORO</v>
          </cell>
        </row>
        <row r="6">
          <cell r="D6" t="str">
            <v>TORO</v>
          </cell>
        </row>
        <row r="7">
          <cell r="D7" t="str">
            <v>TORO</v>
          </cell>
        </row>
        <row r="8">
          <cell r="D8" t="str">
            <v>JOHN DEERE</v>
          </cell>
        </row>
        <row r="9">
          <cell r="D9" t="str">
            <v>TORO</v>
          </cell>
        </row>
        <row r="10">
          <cell r="D10" t="str">
            <v>TORO</v>
          </cell>
        </row>
        <row r="11">
          <cell r="D11" t="str">
            <v>TORO</v>
          </cell>
        </row>
        <row r="12">
          <cell r="D12" t="str">
            <v>TORO</v>
          </cell>
        </row>
        <row r="13">
          <cell r="D13" t="str">
            <v>JOHN DEERE</v>
          </cell>
        </row>
        <row r="14">
          <cell r="D14" t="str">
            <v>JOHN DEERE</v>
          </cell>
        </row>
        <row r="15">
          <cell r="D15" t="str">
            <v>JOHN DEERE</v>
          </cell>
        </row>
        <row r="16">
          <cell r="D16" t="str">
            <v>JOHN DEERE</v>
          </cell>
        </row>
        <row r="17">
          <cell r="D17" t="str">
            <v>TRUE TURF</v>
          </cell>
        </row>
        <row r="18">
          <cell r="D18" t="str">
            <v>TRUE TURF</v>
          </cell>
        </row>
        <row r="19">
          <cell r="D19" t="str">
            <v/>
          </cell>
        </row>
        <row r="20">
          <cell r="D20" t="str">
            <v/>
          </cell>
        </row>
        <row r="21">
          <cell r="D21" t="str">
            <v>TORO</v>
          </cell>
        </row>
        <row r="22">
          <cell r="D22" t="str">
            <v>TORO</v>
          </cell>
        </row>
        <row r="23">
          <cell r="D23" t="str">
            <v>TORO</v>
          </cell>
        </row>
        <row r="24">
          <cell r="D24" t="str">
            <v>BARONESS</v>
          </cell>
        </row>
        <row r="25">
          <cell r="D25" t="str">
            <v>TORO</v>
          </cell>
        </row>
        <row r="26">
          <cell r="D26" t="str">
            <v>TORO</v>
          </cell>
        </row>
        <row r="27">
          <cell r="D27" t="str">
            <v>TORO</v>
          </cell>
        </row>
        <row r="28">
          <cell r="D28" t="str">
            <v>TORO</v>
          </cell>
        </row>
        <row r="29">
          <cell r="D29" t="str">
            <v>BARONESS</v>
          </cell>
        </row>
        <row r="30">
          <cell r="D30" t="str">
            <v/>
          </cell>
        </row>
        <row r="31">
          <cell r="D31" t="str">
            <v/>
          </cell>
        </row>
        <row r="32">
          <cell r="D32" t="str">
            <v>BARONESS</v>
          </cell>
        </row>
        <row r="33">
          <cell r="D33" t="str">
            <v>BARONESS</v>
          </cell>
        </row>
        <row r="34">
          <cell r="D34" t="str">
            <v>JAKOBSEN</v>
          </cell>
        </row>
        <row r="35">
          <cell r="D35" t="str">
            <v/>
          </cell>
        </row>
        <row r="36">
          <cell r="D36" t="str">
            <v/>
          </cell>
        </row>
        <row r="37">
          <cell r="D37" t="str">
            <v>TORO</v>
          </cell>
        </row>
        <row r="38">
          <cell r="D38" t="str">
            <v>TORO</v>
          </cell>
        </row>
        <row r="39">
          <cell r="D39" t="str">
            <v>TORO</v>
          </cell>
        </row>
        <row r="40">
          <cell r="D40" t="str">
            <v/>
          </cell>
        </row>
        <row r="41">
          <cell r="D41" t="str">
            <v/>
          </cell>
        </row>
        <row r="42">
          <cell r="D42" t="str">
            <v>TORO</v>
          </cell>
        </row>
        <row r="43">
          <cell r="D43" t="str">
            <v>TORO</v>
          </cell>
        </row>
        <row r="44">
          <cell r="D44" t="str">
            <v>TORO</v>
          </cell>
        </row>
        <row r="45">
          <cell r="D45" t="str">
            <v/>
          </cell>
        </row>
        <row r="46">
          <cell r="D46" t="str">
            <v/>
          </cell>
        </row>
        <row r="47">
          <cell r="D47" t="str">
            <v>TORO</v>
          </cell>
        </row>
        <row r="48">
          <cell r="D48" t="str">
            <v>TORO</v>
          </cell>
        </row>
        <row r="49">
          <cell r="D49" t="str">
            <v>TORO</v>
          </cell>
        </row>
        <row r="50">
          <cell r="D50" t="str">
            <v>TORO</v>
          </cell>
        </row>
        <row r="51">
          <cell r="D51" t="str">
            <v>TORO</v>
          </cell>
        </row>
        <row r="52">
          <cell r="D52" t="str">
            <v>TORO</v>
          </cell>
        </row>
        <row r="53">
          <cell r="D53" t="str">
            <v>TORO</v>
          </cell>
        </row>
        <row r="54">
          <cell r="D54" t="str">
            <v>TORO</v>
          </cell>
        </row>
        <row r="55">
          <cell r="D55" t="str">
            <v>TORO</v>
          </cell>
        </row>
        <row r="56">
          <cell r="D56" t="str">
            <v>TORO</v>
          </cell>
        </row>
        <row r="57">
          <cell r="D57" t="str">
            <v>TORO</v>
          </cell>
        </row>
        <row r="58">
          <cell r="D58" t="str">
            <v>TORO</v>
          </cell>
        </row>
        <row r="59">
          <cell r="D59" t="str">
            <v>JOHN DEERE</v>
          </cell>
        </row>
        <row r="60">
          <cell r="D60" t="str">
            <v>JOHN DEERE</v>
          </cell>
        </row>
        <row r="61">
          <cell r="D61" t="str">
            <v>JOHN DEERE</v>
          </cell>
        </row>
        <row r="62">
          <cell r="D62" t="str">
            <v>JOHN DEERE</v>
          </cell>
        </row>
        <row r="63">
          <cell r="D63" t="str">
            <v>EZGO</v>
          </cell>
        </row>
        <row r="64">
          <cell r="D64" t="str">
            <v>EZGO</v>
          </cell>
        </row>
        <row r="65">
          <cell r="D65" t="str">
            <v>CLUB CAR</v>
          </cell>
        </row>
        <row r="66">
          <cell r="D66" t="str">
            <v>EZGO</v>
          </cell>
        </row>
        <row r="67">
          <cell r="D67" t="str">
            <v>EZGO</v>
          </cell>
        </row>
        <row r="68">
          <cell r="D68" t="str">
            <v>CLUB CAR</v>
          </cell>
        </row>
        <row r="69">
          <cell r="D69" t="str">
            <v/>
          </cell>
        </row>
        <row r="70">
          <cell r="D70" t="str">
            <v/>
          </cell>
        </row>
        <row r="71">
          <cell r="D71" t="str">
            <v>TORO</v>
          </cell>
        </row>
        <row r="72">
          <cell r="D72" t="str">
            <v>TORO</v>
          </cell>
        </row>
        <row r="73">
          <cell r="D73" t="str">
            <v>TURFCO</v>
          </cell>
        </row>
        <row r="74">
          <cell r="D74" t="str">
            <v>TORO</v>
          </cell>
        </row>
        <row r="75">
          <cell r="D75" t="str">
            <v/>
          </cell>
        </row>
        <row r="76">
          <cell r="D76" t="str">
            <v/>
          </cell>
        </row>
        <row r="77">
          <cell r="D77" t="str">
            <v>TORO</v>
          </cell>
        </row>
        <row r="78">
          <cell r="D78" t="str">
            <v>WIEDEMAN</v>
          </cell>
        </row>
        <row r="79">
          <cell r="D79" t="str">
            <v>REDEXIM</v>
          </cell>
        </row>
        <row r="80">
          <cell r="D80" t="str">
            <v>RYAN</v>
          </cell>
        </row>
        <row r="81">
          <cell r="D81" t="str">
            <v>RYAN</v>
          </cell>
        </row>
        <row r="82">
          <cell r="D82" t="str">
            <v>JOHN DEERE</v>
          </cell>
        </row>
        <row r="83">
          <cell r="D83" t="str">
            <v>JOHN DEERE</v>
          </cell>
        </row>
        <row r="84">
          <cell r="D84" t="str">
            <v>KUBOTA</v>
          </cell>
        </row>
        <row r="85">
          <cell r="D85" t="str">
            <v>MASSEY FERG</v>
          </cell>
        </row>
        <row r="86">
          <cell r="D86" t="str">
            <v>TWAITES</v>
          </cell>
        </row>
        <row r="87">
          <cell r="D87" t="str">
            <v>AVANT 860I</v>
          </cell>
        </row>
        <row r="88">
          <cell r="D88" t="str">
            <v>CATERPILLAR</v>
          </cell>
        </row>
        <row r="89">
          <cell r="D89" t="str">
            <v>BERNHARDT</v>
          </cell>
        </row>
        <row r="90">
          <cell r="D90" t="str">
            <v>BERNHARDT</v>
          </cell>
        </row>
        <row r="91">
          <cell r="D91" t="str">
            <v>FOLEY</v>
          </cell>
        </row>
      </sheetData>
      <sheetData sheetId="1"/>
      <sheetData sheetId="2">
        <row r="1">
          <cell r="E1" t="str">
            <v>Ep ID</v>
          </cell>
        </row>
        <row r="76">
          <cell r="E76" t="str">
            <v>EP01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"/>
  <sheetViews>
    <sheetView tabSelected="1" workbookViewId="0">
      <selection activeCell="G8" sqref="G8"/>
    </sheetView>
  </sheetViews>
  <sheetFormatPr defaultColWidth="8.88888888888889" defaultRowHeight="14.4" outlineLevelRow="1"/>
  <cols>
    <col min="6" max="6" width="11.1111111111111" customWidth="1"/>
    <col min="7" max="7" width="11.8888888888889" customWidth="1"/>
    <col min="8" max="8" width="14.4444444444444" customWidth="1"/>
    <col min="9" max="9" width="18.4444444444444" customWidth="1"/>
  </cols>
  <sheetData>
    <row r="1" s="44" customFormat="1" ht="28.8" spans="1:10">
      <c r="A1" s="45" t="s">
        <v>0</v>
      </c>
      <c r="B1" s="45" t="s">
        <v>1</v>
      </c>
      <c r="C1" s="45" t="s">
        <v>2</v>
      </c>
      <c r="D1" s="45" t="s">
        <v>3</v>
      </c>
      <c r="E1" s="45" t="s">
        <v>4</v>
      </c>
      <c r="F1" s="46" t="s">
        <v>5</v>
      </c>
      <c r="G1" s="46" t="s">
        <v>6</v>
      </c>
      <c r="H1" s="46" t="s">
        <v>7</v>
      </c>
      <c r="I1" s="46" t="s">
        <v>8</v>
      </c>
      <c r="J1" s="46" t="s">
        <v>9</v>
      </c>
    </row>
    <row r="2" s="44" customFormat="1" spans="1:10">
      <c r="A2" s="44" t="s">
        <v>10</v>
      </c>
      <c r="B2" s="44" t="s">
        <v>11</v>
      </c>
      <c r="C2" s="44" t="s">
        <v>12</v>
      </c>
      <c r="D2" s="44" t="s">
        <v>13</v>
      </c>
      <c r="E2" s="44" t="s">
        <v>14</v>
      </c>
      <c r="F2" s="46" t="e" cm="1">
        <f t="array" ref="F2">INDEX(SpenceClark!E:E,MATCH(B2,SpenceClark!D:D,0))</f>
        <v>#N/A</v>
      </c>
      <c r="G2" s="46" t="str">
        <f>_xlfn.XLOOKUP(B2,[1]SpenceClark!E:E,[1]EpEng!D:D,"",0)</f>
        <v/>
      </c>
      <c r="H2" s="46"/>
      <c r="I2" s="46"/>
      <c r="J2" s="46"/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1:R20"/>
  <sheetViews>
    <sheetView topLeftCell="D1" workbookViewId="0">
      <selection activeCell="E28" sqref="E28"/>
    </sheetView>
  </sheetViews>
  <sheetFormatPr defaultColWidth="8.88888888888889" defaultRowHeight="13.2"/>
  <cols>
    <col min="1" max="3" width="8.88888888888889" style="2" hidden="1" customWidth="1"/>
    <col min="4" max="4" width="44" style="3" customWidth="1"/>
    <col min="5" max="5" width="14.4259259259259" style="3" customWidth="1"/>
    <col min="6" max="6" width="70.5740740740741" style="2" customWidth="1"/>
    <col min="7" max="7" width="5.42592592592593" style="4" customWidth="1"/>
    <col min="8" max="8" width="13.8518518518519" style="2" customWidth="1"/>
    <col min="9" max="9" width="14.5740740740741" style="5" customWidth="1"/>
    <col min="10" max="10" width="9.55555555555556" style="2" customWidth="1"/>
    <col min="11" max="11" width="13.712962962963" style="2" customWidth="1"/>
    <col min="12" max="12" width="15.712962962963" style="2" customWidth="1"/>
    <col min="13" max="13" width="13.8518518518519" style="2" customWidth="1"/>
    <col min="14" max="14" width="13.5740740740741" style="2" customWidth="1"/>
    <col min="15" max="15" width="12.4444444444444" style="6" customWidth="1"/>
    <col min="16" max="16" width="13.712962962963" style="7" customWidth="1"/>
    <col min="17" max="17" width="13.8518518518519" style="6" customWidth="1"/>
    <col min="18" max="18" width="15.8518518518519" style="8" customWidth="1"/>
    <col min="19" max="256" width="9.13888888888889" style="2" customWidth="1"/>
    <col min="257" max="16384" width="8.88888888888889" style="2" hidden="1"/>
  </cols>
  <sheetData>
    <row r="1" s="1" customFormat="1" ht="26.4" spans="4:18">
      <c r="D1" s="9" t="s">
        <v>15</v>
      </c>
      <c r="E1" s="9" t="s">
        <v>16</v>
      </c>
      <c r="F1" s="9" t="s">
        <v>17</v>
      </c>
      <c r="G1" s="9" t="s">
        <v>18</v>
      </c>
      <c r="H1" s="10" t="s">
        <v>19</v>
      </c>
      <c r="I1" s="9" t="s">
        <v>20</v>
      </c>
      <c r="J1" s="9" t="s">
        <v>21</v>
      </c>
      <c r="K1" s="10" t="s">
        <v>22</v>
      </c>
      <c r="L1" s="23" t="s">
        <v>23</v>
      </c>
      <c r="M1" s="24" t="s">
        <v>24</v>
      </c>
      <c r="N1" s="25" t="s">
        <v>25</v>
      </c>
      <c r="O1" s="26" t="s">
        <v>26</v>
      </c>
      <c r="P1" s="27" t="s">
        <v>27</v>
      </c>
      <c r="Q1" s="42" t="s">
        <v>28</v>
      </c>
      <c r="R1" s="42" t="s">
        <v>29</v>
      </c>
    </row>
    <row r="2" s="2" customFormat="1" spans="4:18">
      <c r="D2" s="11">
        <v>39448</v>
      </c>
      <c r="E2" s="12" t="s">
        <v>11</v>
      </c>
      <c r="F2" s="2" t="s">
        <v>30</v>
      </c>
      <c r="G2" s="4">
        <v>0.12</v>
      </c>
      <c r="H2" s="13">
        <v>37859.87</v>
      </c>
      <c r="I2" s="13"/>
      <c r="J2" s="6"/>
      <c r="K2" s="7">
        <f>H2+I2-J2</f>
        <v>37859.87</v>
      </c>
      <c r="L2" s="6">
        <v>37859.8652</v>
      </c>
      <c r="M2" s="28">
        <v>0</v>
      </c>
      <c r="N2" s="29">
        <v>0</v>
      </c>
      <c r="O2" s="6"/>
      <c r="P2" s="7">
        <f>L2+N2-O2</f>
        <v>37859.8652</v>
      </c>
      <c r="Q2" s="6">
        <v>0.00480000000970904</v>
      </c>
      <c r="R2" s="43">
        <f>K2-P2</f>
        <v>0.00480000000243308</v>
      </c>
    </row>
    <row r="3" s="2" customFormat="1" spans="4:17">
      <c r="D3" s="3"/>
      <c r="E3" s="3"/>
      <c r="F3" s="14"/>
      <c r="G3" s="4"/>
      <c r="I3" s="5"/>
      <c r="K3" s="30"/>
      <c r="L3" s="31"/>
      <c r="M3" s="32" t="e">
        <f>+#REF!</f>
        <v>#REF!</v>
      </c>
      <c r="N3" s="33" t="e">
        <f>+#REF!</f>
        <v>#REF!</v>
      </c>
      <c r="O3" s="34">
        <v>2815</v>
      </c>
      <c r="P3" s="22">
        <f>739.46*12</f>
        <v>8873.52</v>
      </c>
      <c r="Q3" s="22"/>
    </row>
    <row r="4" s="2" customFormat="1" spans="4:17">
      <c r="D4" s="3"/>
      <c r="E4" s="3"/>
      <c r="F4" s="14"/>
      <c r="G4" s="4"/>
      <c r="I4" s="5"/>
      <c r="K4" s="30"/>
      <c r="L4" s="31"/>
      <c r="M4" s="32">
        <v>2160</v>
      </c>
      <c r="N4" s="33" t="e">
        <f>+#REF!</f>
        <v>#REF!</v>
      </c>
      <c r="O4" s="34">
        <v>2816</v>
      </c>
      <c r="P4" s="22">
        <f>574.83*12</f>
        <v>6897.96</v>
      </c>
      <c r="Q4" s="22"/>
    </row>
    <row r="5" s="2" customFormat="1" spans="4:17">
      <c r="D5" s="3"/>
      <c r="E5" s="3"/>
      <c r="G5" s="4"/>
      <c r="I5" s="5"/>
      <c r="K5" s="33"/>
      <c r="L5" s="31"/>
      <c r="M5" s="32" t="e">
        <f>+#REF!</f>
        <v>#REF!</v>
      </c>
      <c r="N5" s="33" t="e">
        <f>+#REF!</f>
        <v>#REF!</v>
      </c>
      <c r="O5" s="34">
        <v>2817</v>
      </c>
      <c r="P5" s="22">
        <f>56.7*12</f>
        <v>680.4</v>
      </c>
      <c r="Q5" s="22"/>
    </row>
    <row r="6" s="2" customFormat="1" ht="13.95" spans="4:17">
      <c r="D6" s="3"/>
      <c r="E6" s="3"/>
      <c r="G6" s="4"/>
      <c r="I6" s="5"/>
      <c r="K6" s="30"/>
      <c r="L6" s="31"/>
      <c r="M6" s="35" t="e">
        <f>+#REF!</f>
        <v>#REF!</v>
      </c>
      <c r="N6" s="36" t="e">
        <f>+#REF!</f>
        <v>#REF!</v>
      </c>
      <c r="O6" s="34">
        <v>2819</v>
      </c>
      <c r="P6" s="37">
        <f>177*12</f>
        <v>2124</v>
      </c>
      <c r="Q6" s="22"/>
    </row>
    <row r="7" s="2" customFormat="1" ht="13.8" spans="4:17">
      <c r="D7" s="3"/>
      <c r="E7" s="3"/>
      <c r="G7" s="4"/>
      <c r="I7" s="5"/>
      <c r="K7" s="30"/>
      <c r="L7" s="31"/>
      <c r="M7" s="32"/>
      <c r="N7" s="38" t="e">
        <f>SUM(N3:N6)-0.01</f>
        <v>#REF!</v>
      </c>
      <c r="O7" s="6"/>
      <c r="P7" s="22">
        <f>SUM(P3:P6)</f>
        <v>18575.88</v>
      </c>
      <c r="Q7" s="6"/>
    </row>
    <row r="8" s="2" customFormat="1" spans="4:17">
      <c r="D8" s="3"/>
      <c r="E8" s="3"/>
      <c r="G8" s="4"/>
      <c r="I8" s="5"/>
      <c r="K8" s="30"/>
      <c r="L8" s="31"/>
      <c r="M8" s="39"/>
      <c r="N8" s="33"/>
      <c r="O8" s="6"/>
      <c r="P8" s="6"/>
      <c r="Q8" s="6"/>
    </row>
    <row r="9" s="2" customFormat="1" spans="4:17">
      <c r="D9" s="3"/>
      <c r="E9" s="3"/>
      <c r="G9" s="4"/>
      <c r="I9" s="5"/>
      <c r="K9" s="30"/>
      <c r="L9" s="31"/>
      <c r="M9" s="30"/>
      <c r="N9" s="33"/>
      <c r="O9" s="40"/>
      <c r="P9" s="22"/>
      <c r="Q9" s="22"/>
    </row>
    <row r="10" s="2" customFormat="1" spans="9:17">
      <c r="I10" s="5"/>
      <c r="N10" s="22"/>
      <c r="O10" s="6"/>
      <c r="P10" s="22"/>
      <c r="Q10" s="22"/>
    </row>
    <row r="11" s="2" customFormat="1" spans="4:17">
      <c r="D11" s="3"/>
      <c r="E11" s="3"/>
      <c r="G11" s="15"/>
      <c r="I11" s="5"/>
      <c r="O11" s="6"/>
      <c r="P11" s="22"/>
      <c r="Q11" s="22"/>
    </row>
    <row r="12" s="2" customFormat="1" spans="4:18">
      <c r="D12" s="16"/>
      <c r="E12" s="16"/>
      <c r="G12" s="4"/>
      <c r="I12" s="5"/>
      <c r="O12" s="6"/>
      <c r="P12" s="7"/>
      <c r="Q12" s="6"/>
      <c r="R12" s="8"/>
    </row>
    <row r="13" s="2" customFormat="1" spans="4:18">
      <c r="D13" s="17"/>
      <c r="E13" s="17"/>
      <c r="G13" s="4"/>
      <c r="I13" s="5"/>
      <c r="L13" s="18"/>
      <c r="O13" s="6"/>
      <c r="P13" s="7"/>
      <c r="Q13" s="6"/>
      <c r="R13" s="8"/>
    </row>
    <row r="14" s="2" customFormat="1" spans="4:18">
      <c r="D14" s="18"/>
      <c r="E14" s="18"/>
      <c r="G14" s="4"/>
      <c r="I14" s="5"/>
      <c r="O14" s="6"/>
      <c r="P14" s="7"/>
      <c r="Q14" s="6"/>
      <c r="R14" s="8"/>
    </row>
    <row r="15" s="2" customFormat="1" spans="4:18">
      <c r="D15" s="18"/>
      <c r="E15" s="18"/>
      <c r="G15" s="4"/>
      <c r="I15" s="5"/>
      <c r="O15" s="6"/>
      <c r="P15" s="7"/>
      <c r="Q15" s="6"/>
      <c r="R15" s="8"/>
    </row>
    <row r="16" s="2" customFormat="1" spans="4:18">
      <c r="D16" s="17"/>
      <c r="E16" s="17"/>
      <c r="G16" s="4"/>
      <c r="I16" s="5"/>
      <c r="K16" s="41"/>
      <c r="O16" s="6"/>
      <c r="P16" s="7"/>
      <c r="Q16" s="6"/>
      <c r="R16" s="8"/>
    </row>
    <row r="19" s="2" customFormat="1" spans="4:18">
      <c r="D19" s="19"/>
      <c r="E19" s="19"/>
      <c r="I19" s="5"/>
      <c r="O19" s="6"/>
      <c r="P19" s="7"/>
      <c r="Q19" s="6"/>
      <c r="R19" s="8"/>
    </row>
    <row r="20" s="2" customFormat="1" spans="4:18">
      <c r="D20" s="20"/>
      <c r="E20" s="20"/>
      <c r="F20" s="21"/>
      <c r="G20" s="22"/>
      <c r="I20" s="5"/>
      <c r="O20" s="6"/>
      <c r="P20" s="7"/>
      <c r="Q20" s="6"/>
      <c r="R20" s="8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EpEng</vt:lpstr>
      <vt:lpstr>SpenceClark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barry</dc:creator>
  <cp:lastModifiedBy>barry</cp:lastModifiedBy>
  <dcterms:created xsi:type="dcterms:W3CDTF">2025-08-19T16:26:52Z</dcterms:created>
  <dcterms:modified xsi:type="dcterms:W3CDTF">2025-08-19T16:36:22Z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81409FC528A0482183B90221939E9D1A_13</vt:lpwstr>
  </property>
  <property fmtid="{D5CDD505-2E9C-101B-9397-08002B2CF9AE}" pid="3" name="KSOProductBuildVer">
    <vt:lpwstr>2057-12.2.0.21931</vt:lpwstr>
  </property>
</Properties>
</file>